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180" windowHeight="9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<sst xmlns="http://schemas.openxmlformats.org/spreadsheetml/2006/main" count="205" uniqueCount="88">
  <si>
    <t>I. INFRASTRUKTURA TRANSPORTOWA</t>
  </si>
  <si>
    <t>NAZWA INWESTYCJI</t>
  </si>
  <si>
    <t>OKRES REALIZACJI</t>
  </si>
  <si>
    <t>WARTOŚĆ OGÓŁEM</t>
  </si>
  <si>
    <t>ŚRODKI BUDŻETU PAŃSTWA</t>
  </si>
  <si>
    <t>-</t>
  </si>
  <si>
    <t>Koszty inwestycji z zakresu infrastruktury transportowej:</t>
  </si>
  <si>
    <t>II. INFRASTRUKTURA OŚWIATOWA</t>
  </si>
  <si>
    <t>Koszty inwestycji z zakresu infrastruktury oświatowej:</t>
  </si>
  <si>
    <t>III. INFRASTRUKTURA SPOŁECZNA</t>
  </si>
  <si>
    <t>Dom Pomocy Społecznej w Zgierzu</t>
  </si>
  <si>
    <t>Koszty inwestycji z zakresu infrastruktury społecznej:</t>
  </si>
  <si>
    <t>Koszty inwestycji z zakresu infrastruktury kulturalnej i turystycznej:</t>
  </si>
  <si>
    <t>V. INFRASTRUKTURA OCHRONY ZDROWIA</t>
  </si>
  <si>
    <t>Koszty inwestycji z zakresu infrastruktury ochrony zdrowia:</t>
  </si>
  <si>
    <t>Obszar Inwestycyjny</t>
  </si>
  <si>
    <t>Wartość ogółem</t>
  </si>
  <si>
    <t>Środki Budżetu Państwa</t>
  </si>
  <si>
    <t>Środki JST</t>
  </si>
  <si>
    <t>2008-2010</t>
  </si>
  <si>
    <t>nr 5166E Aleksandrów Łódzki - Lutomiersk</t>
  </si>
  <si>
    <t>nr 5168E Aleksandrów Łódzki - Parzęczew - Lubień</t>
  </si>
  <si>
    <t>nr 5126E Głowno - Wola Lubiankowska - Łyszkowice</t>
  </si>
  <si>
    <t>nr 5100E Stryków - Sierżnia - (granica powiatu) Brzeziny</t>
  </si>
  <si>
    <t>nr 5102E Zgierz, ul. Konstantynowska</t>
  </si>
  <si>
    <t>nr 5103E Kolonia Niesułków - Kołacin</t>
  </si>
  <si>
    <t>nr 1150E Skoszewy - Kolonia Niesułków droga wojewódzka nr 712</t>
  </si>
  <si>
    <t>Wzrost atrakcyjności inwestycyjnej Powiatu Zgierskiego poprzez modernizację infrastruktury transportowej na odcinkach dróg powiatowych</t>
  </si>
  <si>
    <t>Zespół Szkół Ogólnokształcących im. St. Staszica w Zgierzu</t>
  </si>
  <si>
    <t>Zespół Szkół Specjalnych w Głownie</t>
  </si>
  <si>
    <t>Zespół Szkół Specjalnych im. St. Kopcińskiego w Aleksandrowie Łódzkim</t>
  </si>
  <si>
    <t>Zespół Szkół Specjalnych w Ozorkowie</t>
  </si>
  <si>
    <t>Zgierski Zespół Szkół Ponadgimnazjalnych w Zgierzu</t>
  </si>
  <si>
    <t>Zespół Szkół Zawodowych w Aleksandrowie Łódzkim</t>
  </si>
  <si>
    <t>Liceum Ogólnokształcące im. M. Kopernika w Aleksandrowie Łódzkim</t>
  </si>
  <si>
    <t>Zespół Szkół Nr 1 w Głownie</t>
  </si>
  <si>
    <t>Zespół Szkół Rolniczych w Bratoszewicach</t>
  </si>
  <si>
    <t>Zespół Szkół Zawodowych w Ozorkowie</t>
  </si>
  <si>
    <t>Specjalny Ośrodek Szkolno-Wychowawczy w Zgierzu</t>
  </si>
  <si>
    <t>Przychodnia Psychologiczno-Pedagogiczna w Zgierzu</t>
  </si>
  <si>
    <t>IV.ADMINISTRACJA PUBLICZNA</t>
  </si>
  <si>
    <t>Aktywizacja ruchowa uczniów Zespołu Szkół Zawodowych w Aleksandrowie Łódzkim poprzez budowę sali gimnastycznej</t>
  </si>
  <si>
    <t>Budowa Sali gimnastycznej</t>
  </si>
  <si>
    <t>Dom Pomocy Społecznej w Ozorkowie</t>
  </si>
  <si>
    <t>Dom Pomocy Społecznej w Głownie</t>
  </si>
  <si>
    <t>IRSIP</t>
  </si>
  <si>
    <t>ŚRODKI JST (15%)</t>
  </si>
  <si>
    <t>VI. Plan finansowy na lata 2007-2015</t>
  </si>
  <si>
    <t>ŚRODKI EUROPEJSKIE</t>
  </si>
  <si>
    <t>Środki Europejskie</t>
  </si>
  <si>
    <t>2007-2010</t>
  </si>
  <si>
    <t>Dom Pomocy Społecznej w Rąbieniu</t>
  </si>
  <si>
    <t>Infrastruktura Regionalnego Systemu Informacji Przestrzennej Województwa Łódzkiego*</t>
  </si>
  <si>
    <t>* - wkład własny wynosi 34,63% wartości projektu</t>
  </si>
  <si>
    <t>Szacowana wartość inwestycji zawartych w Planie Rozwoju Lokalnego Powiatu Zgierskiego na lata 2007-2015</t>
  </si>
  <si>
    <t>Wzrost jakości usług medycznych powiatowej służby zdrowia poprzez usprawnienie infrastruktury technicznej i informatycznej</t>
  </si>
  <si>
    <t>2009-2011</t>
  </si>
  <si>
    <t>2009-2013</t>
  </si>
  <si>
    <t>2011-2013</t>
  </si>
  <si>
    <t>Budowa społeczeństwa informacyjnego poprzez rozwój technologii informacyjnych sprzyjających zdalnej obsłudze spraw obsługiwanych w Starostwie Powiatowym w Zgierzu</t>
  </si>
  <si>
    <t>Budowa Zintegrowanego Systemu e-Usług Publicznych Województwa Łódzkiego (Wrota Regionu Łódzkiego)</t>
  </si>
  <si>
    <t>Portal edukacyjny Powiatu Zgierskiego EduMax</t>
  </si>
  <si>
    <t>2009-2010</t>
  </si>
  <si>
    <t>2008-2013</t>
  </si>
  <si>
    <t>2012-2013</t>
  </si>
  <si>
    <t>1. INFRASTRUKTURA TRANSPORTOWA</t>
  </si>
  <si>
    <t>2. INFRASTRUKTURA OŚWIATOWA</t>
  </si>
  <si>
    <t>2008-2012</t>
  </si>
  <si>
    <t>3. INFRASTRUKTURA SPOŁECZNA</t>
  </si>
  <si>
    <t>4.ADMINISTRACJA PUBLICZNA</t>
  </si>
  <si>
    <t>5. INFRASTRUKTURA OCHRONY ZDROWIA</t>
  </si>
  <si>
    <t>6.OGÓLNE ZESTAWIENIE KOSZTÓW</t>
  </si>
  <si>
    <t>Modernizacja Powiatowego Zespołu Opieki Zdrowotnej w Zgierzu oraz zakup sprzętu medycznego i wyposażenia dla PZOZ</t>
  </si>
  <si>
    <t>Informatyzacja Powiatowego Zespołu Opieki Zdrowotnej w Zgierzu</t>
  </si>
  <si>
    <t>INNE</t>
  </si>
  <si>
    <t>2007-2008</t>
  </si>
  <si>
    <t>Podniesienie jakości kształcenia poprzez modernizację infrastruktury edukacyjnej i sportowej</t>
  </si>
  <si>
    <t>Udoskonalenie infrastruktury edukacyjnej i technicznej oświaty i pomocy społecznej</t>
  </si>
  <si>
    <t>Budowa społeczeństwa informacyjnego poprzez rozwój technologii informacyjnych sprzyjających zdalnej obsłudze spraw obsługiwanych w urzędzie</t>
  </si>
  <si>
    <t>Podniesienie jakości kształcenia poprzez modernizację infrastruktury edukacyjnej i sportowej w Zespole Szkół Nr 1 w Zgierzu</t>
  </si>
  <si>
    <t>Podniesienie jakości kształcenia poprzez modernizację infrastruktury edukacyjnej i sportowej w Zespole Szkół Ogólnokształcących w Ozorkowie</t>
  </si>
  <si>
    <t>Podniesienie jakości kształcenia poprzez modernizację infrastruktury edukacyjnej i sportowej w Zespole Szkół Licealno-Gimnazjalnych w Głownie</t>
  </si>
  <si>
    <t>Termomodernizacja obiektów użyteczności publicznej</t>
  </si>
  <si>
    <t>2007-2009</t>
  </si>
  <si>
    <t>nr 5173E Ozorków Al. Wyszyńskiego - ul. Zgierska</t>
  </si>
  <si>
    <t>nr 5101E Głowno, ul. Sikorskiego</t>
  </si>
  <si>
    <t>Budowa ulicy Południowej w Ozorkowie                        (nr 5137E)*</t>
  </si>
  <si>
    <t>* - wkład własny wynosi 25% wartości projektu. Wartość inwestycji "Budowa ulicy Południowej w Ozorkowie" wynosi 20 322 000 zł, z czego 60 000 zł stanowi pomoc rzeczową udzieloną przez gminę Miasto Ozorków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</si>
</sst>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b/>
      <u val="single"/>
      <sz val="16"/>
      <name val="Garamond"/>
      <family val="1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7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8"/>
      <name val="Arial CE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0" fillId="34" borderId="11" xfId="0" applyNumberForma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34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" fontId="0" fillId="34" borderId="11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3" fontId="17" fillId="34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4">
      <selection activeCell="A26" sqref="A26:IV26"/>
    </sheetView>
  </sheetViews>
  <sheetFormatPr defaultColWidth="9.00390625" defaultRowHeight="12.75"/>
  <cols>
    <col min="1" max="1" width="39.375" style="0" customWidth="1"/>
    <col min="2" max="2" width="19.25390625" style="0" customWidth="1"/>
    <col min="3" max="3" width="16.125" style="0" customWidth="1"/>
    <col min="4" max="4" width="14.25390625" style="0" customWidth="1"/>
    <col min="5" max="5" width="13.375" style="0" customWidth="1"/>
    <col min="6" max="6" width="13.75390625" style="0" customWidth="1"/>
    <col min="7" max="7" width="13.375" style="0" customWidth="1"/>
    <col min="9" max="9" width="14.375" style="0" customWidth="1"/>
    <col min="10" max="10" width="12.75390625" style="0" bestFit="1" customWidth="1"/>
  </cols>
  <sheetData>
    <row r="1" spans="1:6" ht="16.5" customHeight="1">
      <c r="A1" s="10" t="s">
        <v>47</v>
      </c>
      <c r="F1" s="56"/>
    </row>
    <row r="2" ht="16.5" customHeight="1">
      <c r="A2" s="30"/>
    </row>
    <row r="3" ht="20.25" customHeight="1" thickBot="1">
      <c r="A3" t="s">
        <v>65</v>
      </c>
    </row>
    <row r="4" spans="1:7" ht="27.75" customHeight="1" thickBot="1">
      <c r="A4" s="23" t="s">
        <v>1</v>
      </c>
      <c r="B4" s="24" t="s">
        <v>2</v>
      </c>
      <c r="C4" s="24" t="s">
        <v>3</v>
      </c>
      <c r="D4" s="24" t="s">
        <v>48</v>
      </c>
      <c r="E4" s="24" t="s">
        <v>4</v>
      </c>
      <c r="F4" s="24" t="s">
        <v>46</v>
      </c>
      <c r="G4" s="25" t="s">
        <v>74</v>
      </c>
    </row>
    <row r="5" spans="1:7" s="4" customFormat="1" ht="18.75" customHeight="1">
      <c r="A5" s="68" t="s">
        <v>27</v>
      </c>
      <c r="B5" s="69"/>
      <c r="C5" s="69"/>
      <c r="D5" s="69"/>
      <c r="E5" s="69"/>
      <c r="F5" s="69"/>
      <c r="G5" s="70"/>
    </row>
    <row r="6" spans="1:7" ht="17.25" customHeight="1">
      <c r="A6" s="11" t="s">
        <v>20</v>
      </c>
      <c r="B6" s="12" t="s">
        <v>56</v>
      </c>
      <c r="C6" s="31">
        <v>10000000</v>
      </c>
      <c r="D6" s="32">
        <f>0.85*C6</f>
        <v>8500000</v>
      </c>
      <c r="E6" s="33" t="s">
        <v>5</v>
      </c>
      <c r="F6" s="32">
        <f>0.15*C6</f>
        <v>1500000</v>
      </c>
      <c r="G6" s="33" t="s">
        <v>5</v>
      </c>
    </row>
    <row r="7" spans="1:7" ht="15.75" customHeight="1">
      <c r="A7" s="11" t="s">
        <v>85</v>
      </c>
      <c r="B7" s="12" t="s">
        <v>19</v>
      </c>
      <c r="C7" s="31">
        <v>3000000</v>
      </c>
      <c r="D7" s="34" t="s">
        <v>5</v>
      </c>
      <c r="E7" s="35" t="s">
        <v>5</v>
      </c>
      <c r="F7" s="34">
        <v>2700000</v>
      </c>
      <c r="G7" s="34">
        <v>300000</v>
      </c>
    </row>
    <row r="8" spans="1:7" ht="23.25" customHeight="1">
      <c r="A8" s="11" t="s">
        <v>21</v>
      </c>
      <c r="B8" s="12" t="s">
        <v>57</v>
      </c>
      <c r="C8" s="36">
        <v>34500000</v>
      </c>
      <c r="D8" s="34">
        <f aca="true" t="shared" si="0" ref="D8:D14">0.85*C8</f>
        <v>29325000</v>
      </c>
      <c r="E8" s="35" t="s">
        <v>5</v>
      </c>
      <c r="F8" s="34">
        <f aca="true" t="shared" si="1" ref="F8:F14">0.15*C8</f>
        <v>5175000</v>
      </c>
      <c r="G8" s="35" t="s">
        <v>5</v>
      </c>
    </row>
    <row r="9" spans="1:7" ht="26.25" customHeight="1">
      <c r="A9" s="11" t="s">
        <v>86</v>
      </c>
      <c r="B9" s="12" t="s">
        <v>56</v>
      </c>
      <c r="C9" s="36">
        <v>20262000</v>
      </c>
      <c r="D9" s="34">
        <v>15165000</v>
      </c>
      <c r="E9" s="35" t="s">
        <v>5</v>
      </c>
      <c r="F9" s="34">
        <v>5097000</v>
      </c>
      <c r="G9" s="34" t="s">
        <v>5</v>
      </c>
    </row>
    <row r="10" spans="1:7" ht="23.25" customHeight="1">
      <c r="A10" s="11" t="s">
        <v>22</v>
      </c>
      <c r="B10" s="12" t="s">
        <v>58</v>
      </c>
      <c r="C10" s="36">
        <v>15000000</v>
      </c>
      <c r="D10" s="34">
        <f t="shared" si="0"/>
        <v>12750000</v>
      </c>
      <c r="E10" s="35" t="s">
        <v>5</v>
      </c>
      <c r="F10" s="34">
        <f t="shared" si="1"/>
        <v>2250000</v>
      </c>
      <c r="G10" s="35" t="s">
        <v>5</v>
      </c>
    </row>
    <row r="11" spans="1:7" ht="23.25" customHeight="1">
      <c r="A11" s="11" t="s">
        <v>23</v>
      </c>
      <c r="B11" s="12" t="s">
        <v>58</v>
      </c>
      <c r="C11" s="36">
        <v>12000000</v>
      </c>
      <c r="D11" s="34">
        <f t="shared" si="0"/>
        <v>10200000</v>
      </c>
      <c r="E11" s="35" t="s">
        <v>5</v>
      </c>
      <c r="F11" s="34">
        <f t="shared" si="1"/>
        <v>1800000</v>
      </c>
      <c r="G11" s="35" t="s">
        <v>5</v>
      </c>
    </row>
    <row r="12" spans="1:7" ht="15" customHeight="1">
      <c r="A12" s="11" t="s">
        <v>24</v>
      </c>
      <c r="B12" s="12" t="s">
        <v>64</v>
      </c>
      <c r="C12" s="36">
        <v>3000000</v>
      </c>
      <c r="D12" s="34">
        <f t="shared" si="0"/>
        <v>2550000</v>
      </c>
      <c r="E12" s="35" t="s">
        <v>5</v>
      </c>
      <c r="F12" s="34">
        <f t="shared" si="1"/>
        <v>450000</v>
      </c>
      <c r="G12" s="35" t="s">
        <v>5</v>
      </c>
    </row>
    <row r="13" spans="1:7" ht="15.75" customHeight="1">
      <c r="A13" s="11" t="s">
        <v>25</v>
      </c>
      <c r="B13" s="12" t="s">
        <v>64</v>
      </c>
      <c r="C13" s="36">
        <v>6000000</v>
      </c>
      <c r="D13" s="34">
        <f t="shared" si="0"/>
        <v>5100000</v>
      </c>
      <c r="E13" s="35" t="s">
        <v>5</v>
      </c>
      <c r="F13" s="34">
        <f t="shared" si="1"/>
        <v>900000</v>
      </c>
      <c r="G13" s="35" t="s">
        <v>5</v>
      </c>
    </row>
    <row r="14" spans="1:7" ht="24.75" customHeight="1">
      <c r="A14" s="11" t="s">
        <v>26</v>
      </c>
      <c r="B14" s="12" t="s">
        <v>64</v>
      </c>
      <c r="C14" s="36">
        <v>2400000</v>
      </c>
      <c r="D14" s="34">
        <f t="shared" si="0"/>
        <v>2040000</v>
      </c>
      <c r="E14" s="35" t="s">
        <v>5</v>
      </c>
      <c r="F14" s="34">
        <f t="shared" si="1"/>
        <v>360000</v>
      </c>
      <c r="G14" s="35" t="s">
        <v>5</v>
      </c>
    </row>
    <row r="15" spans="1:7" ht="24.75" customHeight="1">
      <c r="A15" s="61" t="s">
        <v>84</v>
      </c>
      <c r="B15" s="62" t="s">
        <v>19</v>
      </c>
      <c r="C15" s="36">
        <v>2978372.15</v>
      </c>
      <c r="D15" s="34" t="s">
        <v>5</v>
      </c>
      <c r="E15" s="35" t="s">
        <v>5</v>
      </c>
      <c r="F15" s="34">
        <v>2478372.15</v>
      </c>
      <c r="G15" s="34">
        <v>500000</v>
      </c>
    </row>
    <row r="16" spans="1:7" ht="12.75" customHeight="1">
      <c r="A16" s="72" t="s">
        <v>6</v>
      </c>
      <c r="B16" s="73"/>
      <c r="C16" s="37">
        <f>SUM(C6:C15)</f>
        <v>109140372.15</v>
      </c>
      <c r="D16" s="37">
        <f>SUM(D6:D15)</f>
        <v>85630000</v>
      </c>
      <c r="E16" s="37">
        <f>SUM(E6:E15)</f>
        <v>0</v>
      </c>
      <c r="F16" s="37">
        <f>SUM(F6:F15)</f>
        <v>22710372.15</v>
      </c>
      <c r="G16" s="37">
        <f>SUM(G6:G15)</f>
        <v>800000</v>
      </c>
    </row>
    <row r="17" spans="1:7" ht="28.5" customHeight="1">
      <c r="A17" s="77" t="s">
        <v>87</v>
      </c>
      <c r="B17" s="77"/>
      <c r="C17" s="77"/>
      <c r="D17" s="77"/>
      <c r="E17" s="77"/>
      <c r="F17" s="77"/>
      <c r="G17" s="77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3.5" thickBot="1">
      <c r="A26" t="s">
        <v>66</v>
      </c>
    </row>
    <row r="27" spans="1:7" ht="21" customHeight="1" thickBot="1">
      <c r="A27" s="23" t="s">
        <v>1</v>
      </c>
      <c r="B27" s="24" t="s">
        <v>2</v>
      </c>
      <c r="C27" s="24" t="s">
        <v>3</v>
      </c>
      <c r="D27" s="24" t="s">
        <v>48</v>
      </c>
      <c r="E27" s="24" t="s">
        <v>4</v>
      </c>
      <c r="F27" s="24" t="s">
        <v>46</v>
      </c>
      <c r="G27" s="25" t="s">
        <v>74</v>
      </c>
    </row>
    <row r="28" spans="1:7" s="4" customFormat="1" ht="15" customHeight="1">
      <c r="A28" s="78" t="s">
        <v>41</v>
      </c>
      <c r="B28" s="79"/>
      <c r="C28" s="79"/>
      <c r="D28" s="79"/>
      <c r="E28" s="79"/>
      <c r="F28" s="79"/>
      <c r="G28" s="80"/>
    </row>
    <row r="29" spans="1:7" s="4" customFormat="1" ht="13.5" customHeight="1">
      <c r="A29" s="49" t="s">
        <v>42</v>
      </c>
      <c r="B29" s="49" t="s">
        <v>83</v>
      </c>
      <c r="C29" s="57">
        <v>5405090.24</v>
      </c>
      <c r="D29" s="38" t="s">
        <v>5</v>
      </c>
      <c r="E29" s="50">
        <v>1100000</v>
      </c>
      <c r="F29" s="43">
        <v>3305090.24</v>
      </c>
      <c r="G29" s="50">
        <v>1000000</v>
      </c>
    </row>
    <row r="30" spans="1:7" s="4" customFormat="1" ht="15.75" customHeight="1">
      <c r="A30" s="81" t="s">
        <v>82</v>
      </c>
      <c r="B30" s="82"/>
      <c r="C30" s="82"/>
      <c r="D30" s="82"/>
      <c r="E30" s="82"/>
      <c r="F30" s="82"/>
      <c r="G30" s="83"/>
    </row>
    <row r="31" spans="1:9" ht="24.75" customHeight="1">
      <c r="A31" s="17" t="s">
        <v>28</v>
      </c>
      <c r="B31" s="15" t="s">
        <v>58</v>
      </c>
      <c r="C31" s="38">
        <v>554893</v>
      </c>
      <c r="D31" s="38">
        <v>471659</v>
      </c>
      <c r="E31" s="39" t="s">
        <v>5</v>
      </c>
      <c r="F31" s="38">
        <v>83234</v>
      </c>
      <c r="G31" s="39" t="s">
        <v>5</v>
      </c>
      <c r="I31" s="1"/>
    </row>
    <row r="32" spans="1:9" ht="17.25" customHeight="1">
      <c r="A32" s="18" t="s">
        <v>29</v>
      </c>
      <c r="B32" s="15" t="s">
        <v>58</v>
      </c>
      <c r="C32" s="38">
        <v>476845</v>
      </c>
      <c r="D32" s="38">
        <v>405318</v>
      </c>
      <c r="E32" s="39"/>
      <c r="F32" s="38">
        <v>71527</v>
      </c>
      <c r="G32" s="39"/>
      <c r="I32" s="54"/>
    </row>
    <row r="33" spans="1:7" ht="27.75" customHeight="1">
      <c r="A33" s="17" t="s">
        <v>30</v>
      </c>
      <c r="B33" s="15" t="s">
        <v>58</v>
      </c>
      <c r="C33" s="38">
        <v>437182</v>
      </c>
      <c r="D33" s="38">
        <v>371605</v>
      </c>
      <c r="E33" s="39" t="s">
        <v>5</v>
      </c>
      <c r="F33" s="38">
        <v>65577</v>
      </c>
      <c r="G33" s="39" t="s">
        <v>5</v>
      </c>
    </row>
    <row r="34" spans="1:7" ht="17.25" customHeight="1">
      <c r="A34" s="17" t="s">
        <v>31</v>
      </c>
      <c r="B34" s="15" t="s">
        <v>63</v>
      </c>
      <c r="C34" s="38">
        <v>262144</v>
      </c>
      <c r="D34" s="38">
        <v>222822</v>
      </c>
      <c r="E34" s="39" t="s">
        <v>5</v>
      </c>
      <c r="F34" s="38">
        <v>39322</v>
      </c>
      <c r="G34" s="39" t="s">
        <v>5</v>
      </c>
    </row>
    <row r="35" spans="1:9" ht="26.25" customHeight="1">
      <c r="A35" s="17" t="s">
        <v>32</v>
      </c>
      <c r="B35" s="15" t="s">
        <v>58</v>
      </c>
      <c r="C35" s="38">
        <v>1854463</v>
      </c>
      <c r="D35" s="38">
        <v>1576294</v>
      </c>
      <c r="E35" s="39"/>
      <c r="F35" s="38">
        <v>278169</v>
      </c>
      <c r="G35" s="39"/>
      <c r="I35" s="54"/>
    </row>
    <row r="36" spans="1:7" ht="25.5" customHeight="1">
      <c r="A36" s="17" t="s">
        <v>33</v>
      </c>
      <c r="B36" s="15" t="s">
        <v>58</v>
      </c>
      <c r="C36" s="38">
        <v>441845</v>
      </c>
      <c r="D36" s="38">
        <v>375568</v>
      </c>
      <c r="E36" s="39" t="s">
        <v>5</v>
      </c>
      <c r="F36" s="38">
        <v>66277</v>
      </c>
      <c r="G36" s="39" t="s">
        <v>5</v>
      </c>
    </row>
    <row r="37" spans="1:7" ht="23.25" customHeight="1">
      <c r="A37" s="17" t="s">
        <v>34</v>
      </c>
      <c r="B37" s="15" t="s">
        <v>58</v>
      </c>
      <c r="C37" s="38">
        <v>854671</v>
      </c>
      <c r="D37" s="38">
        <v>726470</v>
      </c>
      <c r="E37" s="39" t="s">
        <v>5</v>
      </c>
      <c r="F37" s="38">
        <v>128201</v>
      </c>
      <c r="G37" s="39" t="s">
        <v>5</v>
      </c>
    </row>
    <row r="38" spans="1:9" ht="16.5" customHeight="1">
      <c r="A38" s="17" t="s">
        <v>35</v>
      </c>
      <c r="B38" s="15" t="s">
        <v>67</v>
      </c>
      <c r="C38" s="38">
        <v>611135</v>
      </c>
      <c r="D38" s="38">
        <v>519465</v>
      </c>
      <c r="E38" s="39" t="s">
        <v>5</v>
      </c>
      <c r="F38" s="38">
        <v>91670</v>
      </c>
      <c r="G38" s="39" t="s">
        <v>5</v>
      </c>
      <c r="I38" s="8"/>
    </row>
    <row r="39" spans="1:9" ht="17.25" customHeight="1">
      <c r="A39" s="17" t="s">
        <v>36</v>
      </c>
      <c r="B39" s="15" t="s">
        <v>58</v>
      </c>
      <c r="C39" s="38">
        <v>1075569</v>
      </c>
      <c r="D39" s="38">
        <v>914234</v>
      </c>
      <c r="E39" s="39" t="s">
        <v>5</v>
      </c>
      <c r="F39" s="38">
        <v>161335</v>
      </c>
      <c r="G39" s="39" t="s">
        <v>5</v>
      </c>
      <c r="I39" s="9"/>
    </row>
    <row r="40" spans="1:9" ht="18" customHeight="1">
      <c r="A40" s="17" t="s">
        <v>37</v>
      </c>
      <c r="B40" s="15" t="s">
        <v>58</v>
      </c>
      <c r="C40" s="38">
        <v>2216560</v>
      </c>
      <c r="D40" s="38">
        <v>1884076</v>
      </c>
      <c r="E40" s="39" t="s">
        <v>5</v>
      </c>
      <c r="F40" s="38">
        <v>332484</v>
      </c>
      <c r="G40" s="39" t="s">
        <v>5</v>
      </c>
      <c r="I40" s="52"/>
    </row>
    <row r="41" spans="1:9" ht="17.25" customHeight="1">
      <c r="A41" s="87" t="s">
        <v>76</v>
      </c>
      <c r="B41" s="88"/>
      <c r="C41" s="88"/>
      <c r="D41" s="88"/>
      <c r="E41" s="88"/>
      <c r="F41" s="88"/>
      <c r="G41" s="89"/>
      <c r="I41" s="8"/>
    </row>
    <row r="42" spans="1:9" ht="36.75" customHeight="1">
      <c r="A42" s="14" t="s">
        <v>79</v>
      </c>
      <c r="B42" s="15" t="s">
        <v>50</v>
      </c>
      <c r="C42" s="43">
        <v>3753087.8</v>
      </c>
      <c r="D42" s="43">
        <v>3128941.63</v>
      </c>
      <c r="E42" s="43" t="s">
        <v>5</v>
      </c>
      <c r="F42" s="43">
        <v>624146.17</v>
      </c>
      <c r="G42" s="43" t="s">
        <v>5</v>
      </c>
      <c r="I42" s="53"/>
    </row>
    <row r="43" spans="1:9" ht="48" customHeight="1">
      <c r="A43" s="16" t="s">
        <v>80</v>
      </c>
      <c r="B43" s="15" t="s">
        <v>50</v>
      </c>
      <c r="C43" s="43">
        <v>2965586.45</v>
      </c>
      <c r="D43" s="43">
        <v>1168676.07</v>
      </c>
      <c r="E43" s="43" t="s">
        <v>5</v>
      </c>
      <c r="F43" s="43">
        <v>1796910.38</v>
      </c>
      <c r="G43" s="43" t="s">
        <v>5</v>
      </c>
      <c r="I43" s="53"/>
    </row>
    <row r="44" spans="1:9" s="60" customFormat="1" ht="48" customHeight="1">
      <c r="A44" s="16" t="s">
        <v>81</v>
      </c>
      <c r="B44" s="15" t="s">
        <v>19</v>
      </c>
      <c r="C44" s="43">
        <v>1611590.34</v>
      </c>
      <c r="D44" s="43">
        <v>1369851.79</v>
      </c>
      <c r="E44" s="43" t="s">
        <v>5</v>
      </c>
      <c r="F44" s="43">
        <v>241738.55</v>
      </c>
      <c r="G44" s="43" t="s">
        <v>5</v>
      </c>
      <c r="H44" s="59"/>
      <c r="I44" s="53"/>
    </row>
    <row r="45" spans="1:10" ht="15" customHeight="1">
      <c r="A45" s="71" t="s">
        <v>8</v>
      </c>
      <c r="B45" s="71"/>
      <c r="C45" s="51">
        <f>SUM(C29,C31:C40,C42:C44)</f>
        <v>22520661.83</v>
      </c>
      <c r="D45" s="51">
        <f>SUM(D29,D31:D40,D42:D44)</f>
        <v>13134980.489999998</v>
      </c>
      <c r="E45" s="37">
        <f>SUM(E29,E31:E40,E42:E44)</f>
        <v>1100000</v>
      </c>
      <c r="F45" s="51">
        <f>SUM(F29,F31:F40,F42:F44)</f>
        <v>7285681.34</v>
      </c>
      <c r="G45" s="37">
        <f>SUM(G29,G31:G40,G42:G44)</f>
        <v>1000000</v>
      </c>
      <c r="I45" s="55"/>
      <c r="J45" s="54"/>
    </row>
    <row r="46" spans="1:9" s="4" customFormat="1" ht="12.75">
      <c r="A46" s="5"/>
      <c r="B46" s="5"/>
      <c r="C46" s="6"/>
      <c r="D46" s="6"/>
      <c r="E46" s="5"/>
      <c r="F46" s="6"/>
      <c r="G46" s="5"/>
      <c r="I46" s="21"/>
    </row>
    <row r="47" spans="1:9" s="4" customFormat="1" ht="13.5" thickBot="1">
      <c r="A47" t="s">
        <v>68</v>
      </c>
      <c r="B47" s="5"/>
      <c r="C47" s="6"/>
      <c r="D47" s="6"/>
      <c r="E47" s="6"/>
      <c r="F47" s="6"/>
      <c r="G47" s="6"/>
      <c r="I47" s="21"/>
    </row>
    <row r="48" spans="1:9" ht="20.25" thickBot="1">
      <c r="A48" s="23" t="s">
        <v>1</v>
      </c>
      <c r="B48" s="24" t="s">
        <v>2</v>
      </c>
      <c r="C48" s="24" t="s">
        <v>3</v>
      </c>
      <c r="D48" s="24" t="s">
        <v>48</v>
      </c>
      <c r="E48" s="24" t="s">
        <v>4</v>
      </c>
      <c r="F48" s="24" t="s">
        <v>46</v>
      </c>
      <c r="G48" s="25" t="s">
        <v>74</v>
      </c>
      <c r="I48" s="1"/>
    </row>
    <row r="49" spans="1:9" ht="12.75" customHeight="1">
      <c r="A49" s="68" t="s">
        <v>77</v>
      </c>
      <c r="B49" s="69"/>
      <c r="C49" s="69"/>
      <c r="D49" s="69"/>
      <c r="E49" s="69"/>
      <c r="F49" s="69"/>
      <c r="G49" s="70"/>
      <c r="I49" s="1"/>
    </row>
    <row r="50" spans="1:7" ht="13.5" customHeight="1">
      <c r="A50" s="28" t="s">
        <v>43</v>
      </c>
      <c r="B50" s="19" t="s">
        <v>19</v>
      </c>
      <c r="C50" s="40">
        <v>190000</v>
      </c>
      <c r="D50" s="38">
        <v>161500</v>
      </c>
      <c r="E50" s="41" t="s">
        <v>5</v>
      </c>
      <c r="F50" s="38">
        <v>28500</v>
      </c>
      <c r="G50" s="42" t="s">
        <v>5</v>
      </c>
    </row>
    <row r="51" spans="1:7" ht="13.5" customHeight="1">
      <c r="A51" s="29" t="s">
        <v>44</v>
      </c>
      <c r="B51" s="15" t="s">
        <v>50</v>
      </c>
      <c r="C51" s="38">
        <v>257200</v>
      </c>
      <c r="D51" s="38">
        <v>161500</v>
      </c>
      <c r="E51" s="38">
        <v>33600</v>
      </c>
      <c r="F51" s="38">
        <f>33600+28500</f>
        <v>62100</v>
      </c>
      <c r="G51" s="39" t="s">
        <v>5</v>
      </c>
    </row>
    <row r="52" spans="1:7" ht="12.75" customHeight="1">
      <c r="A52" s="29" t="s">
        <v>10</v>
      </c>
      <c r="B52" s="15" t="s">
        <v>75</v>
      </c>
      <c r="C52" s="38">
        <v>238151</v>
      </c>
      <c r="D52" s="38" t="s">
        <v>5</v>
      </c>
      <c r="E52" s="38">
        <v>29981</v>
      </c>
      <c r="F52" s="38">
        <v>208170</v>
      </c>
      <c r="G52" s="39" t="s">
        <v>5</v>
      </c>
    </row>
    <row r="53" spans="1:7" ht="12.75" customHeight="1">
      <c r="A53" s="29" t="s">
        <v>51</v>
      </c>
      <c r="B53" s="15" t="s">
        <v>19</v>
      </c>
      <c r="C53" s="38">
        <v>190000</v>
      </c>
      <c r="D53" s="38">
        <v>161500</v>
      </c>
      <c r="E53" s="43" t="s">
        <v>5</v>
      </c>
      <c r="F53" s="38">
        <v>28500</v>
      </c>
      <c r="G53" s="39" t="s">
        <v>5</v>
      </c>
    </row>
    <row r="54" spans="1:7" ht="17.25" customHeight="1">
      <c r="A54" s="26" t="s">
        <v>38</v>
      </c>
      <c r="B54" s="15">
        <v>2013</v>
      </c>
      <c r="C54" s="38">
        <v>867469.7</v>
      </c>
      <c r="D54" s="38">
        <v>737349</v>
      </c>
      <c r="E54" s="43" t="s">
        <v>5</v>
      </c>
      <c r="F54" s="38">
        <v>130121</v>
      </c>
      <c r="G54" s="39" t="s">
        <v>5</v>
      </c>
    </row>
    <row r="55" spans="1:7" ht="18.75" customHeight="1">
      <c r="A55" s="27" t="s">
        <v>39</v>
      </c>
      <c r="B55" s="15">
        <v>2013</v>
      </c>
      <c r="C55" s="38">
        <v>218380.41</v>
      </c>
      <c r="D55" s="38">
        <v>185623</v>
      </c>
      <c r="E55" s="43" t="s">
        <v>5</v>
      </c>
      <c r="F55" s="38">
        <v>32757</v>
      </c>
      <c r="G55" s="39" t="s">
        <v>5</v>
      </c>
    </row>
    <row r="56" spans="1:7" ht="12.75">
      <c r="A56" s="72" t="s">
        <v>11</v>
      </c>
      <c r="B56" s="73"/>
      <c r="C56" s="37">
        <f>SUM(C50:C55)</f>
        <v>1961201.1099999999</v>
      </c>
      <c r="D56" s="37">
        <f>SUM(D50:D55)</f>
        <v>1407472</v>
      </c>
      <c r="E56" s="37">
        <f>SUM(E50:E55)</f>
        <v>63581</v>
      </c>
      <c r="F56" s="37">
        <f>SUM(F50:F55)</f>
        <v>490148</v>
      </c>
      <c r="G56" s="37">
        <f>SUM(G50:G55)</f>
        <v>0</v>
      </c>
    </row>
    <row r="57" spans="1:7" s="4" customFormat="1" ht="36.75" customHeight="1">
      <c r="A57" s="5"/>
      <c r="B57" s="5"/>
      <c r="C57" s="6"/>
      <c r="D57" s="5"/>
      <c r="E57" s="5"/>
      <c r="F57" s="6"/>
      <c r="G57" s="5"/>
    </row>
    <row r="58" spans="1:7" s="4" customFormat="1" ht="33.75" customHeight="1">
      <c r="A58" s="5"/>
      <c r="B58" s="5"/>
      <c r="C58" s="6"/>
      <c r="D58" s="5"/>
      <c r="E58" s="5"/>
      <c r="F58" s="6"/>
      <c r="G58" s="5"/>
    </row>
    <row r="59" ht="13.5" thickBot="1">
      <c r="A59" s="3" t="s">
        <v>69</v>
      </c>
    </row>
    <row r="60" spans="1:7" ht="23.25" customHeight="1" thickBot="1">
      <c r="A60" s="23" t="s">
        <v>1</v>
      </c>
      <c r="B60" s="24" t="s">
        <v>2</v>
      </c>
      <c r="C60" s="24" t="s">
        <v>3</v>
      </c>
      <c r="D60" s="24" t="s">
        <v>48</v>
      </c>
      <c r="E60" s="24" t="s">
        <v>4</v>
      </c>
      <c r="F60" s="24" t="s">
        <v>46</v>
      </c>
      <c r="G60" s="25" t="s">
        <v>74</v>
      </c>
    </row>
    <row r="61" spans="1:7" ht="16.5" customHeight="1">
      <c r="A61" s="84" t="s">
        <v>78</v>
      </c>
      <c r="B61" s="85"/>
      <c r="C61" s="85"/>
      <c r="D61" s="85"/>
      <c r="E61" s="85"/>
      <c r="F61" s="85"/>
      <c r="G61" s="86"/>
    </row>
    <row r="62" spans="1:7" ht="55.5" customHeight="1">
      <c r="A62" s="20" t="s">
        <v>59</v>
      </c>
      <c r="B62" s="13" t="s">
        <v>50</v>
      </c>
      <c r="C62" s="58">
        <v>1671252.21</v>
      </c>
      <c r="D62" s="58">
        <v>1420564.38</v>
      </c>
      <c r="E62" s="35" t="s">
        <v>5</v>
      </c>
      <c r="F62" s="58">
        <v>250687.83</v>
      </c>
      <c r="G62" s="35" t="s">
        <v>5</v>
      </c>
    </row>
    <row r="63" spans="1:7" ht="39" customHeight="1">
      <c r="A63" s="20" t="s">
        <v>60</v>
      </c>
      <c r="B63" s="13" t="s">
        <v>62</v>
      </c>
      <c r="C63" s="34">
        <v>2600</v>
      </c>
      <c r="D63" s="34">
        <f>0.85*C63</f>
        <v>2210</v>
      </c>
      <c r="E63" s="35" t="s">
        <v>5</v>
      </c>
      <c r="F63" s="34">
        <f>C63*0.15</f>
        <v>390</v>
      </c>
      <c r="G63" s="35" t="s">
        <v>5</v>
      </c>
    </row>
    <row r="64" spans="1:8" ht="21" customHeight="1">
      <c r="A64" s="20" t="s">
        <v>61</v>
      </c>
      <c r="B64" s="13" t="s">
        <v>56</v>
      </c>
      <c r="C64" s="34">
        <v>1600000</v>
      </c>
      <c r="D64" s="34">
        <v>1354600</v>
      </c>
      <c r="E64" s="35" t="s">
        <v>5</v>
      </c>
      <c r="F64" s="34">
        <f>85200+85200+75000</f>
        <v>245400</v>
      </c>
      <c r="G64" s="35" t="s">
        <v>5</v>
      </c>
      <c r="H64" s="1"/>
    </row>
    <row r="65" spans="1:7" ht="13.5" customHeight="1">
      <c r="A65" s="90" t="s">
        <v>52</v>
      </c>
      <c r="B65" s="91"/>
      <c r="C65" s="91"/>
      <c r="D65" s="91"/>
      <c r="E65" s="91"/>
      <c r="F65" s="91"/>
      <c r="G65" s="92"/>
    </row>
    <row r="66" spans="1:7" ht="15.75" customHeight="1">
      <c r="A66" s="20" t="s">
        <v>45</v>
      </c>
      <c r="B66" s="13" t="s">
        <v>50</v>
      </c>
      <c r="C66" s="34">
        <v>1212000</v>
      </c>
      <c r="D66" s="34">
        <f>0.6537*C66</f>
        <v>792284.3999999999</v>
      </c>
      <c r="E66" s="44" t="s">
        <v>5</v>
      </c>
      <c r="F66" s="34">
        <f>C66*0.3463</f>
        <v>419715.6</v>
      </c>
      <c r="G66" s="44" t="s">
        <v>5</v>
      </c>
    </row>
    <row r="67" spans="1:9" ht="12.75">
      <c r="A67" s="72" t="s">
        <v>12</v>
      </c>
      <c r="B67" s="73"/>
      <c r="C67" s="51">
        <f>+SUM(C62:C64,C66)</f>
        <v>4485852.21</v>
      </c>
      <c r="D67" s="51">
        <v>3569658.38</v>
      </c>
      <c r="E67" s="37">
        <f>SUM(E62:E64,E66)</f>
        <v>0</v>
      </c>
      <c r="F67" s="51">
        <v>916193.83</v>
      </c>
      <c r="G67" s="37">
        <f>SUM(G62:G64,G66)</f>
        <v>0</v>
      </c>
      <c r="I67" s="54"/>
    </row>
    <row r="68" ht="12.75">
      <c r="A68" t="s">
        <v>53</v>
      </c>
    </row>
    <row r="71" ht="13.5" thickBot="1">
      <c r="A71" s="2" t="s">
        <v>70</v>
      </c>
    </row>
    <row r="72" spans="1:7" ht="27.75" customHeight="1" thickBot="1">
      <c r="A72" s="23" t="s">
        <v>1</v>
      </c>
      <c r="B72" s="24" t="s">
        <v>2</v>
      </c>
      <c r="C72" s="24" t="s">
        <v>3</v>
      </c>
      <c r="D72" s="24" t="s">
        <v>48</v>
      </c>
      <c r="E72" s="24" t="s">
        <v>4</v>
      </c>
      <c r="F72" s="24" t="s">
        <v>46</v>
      </c>
      <c r="G72" s="25" t="s">
        <v>74</v>
      </c>
    </row>
    <row r="73" spans="1:7" ht="16.5" customHeight="1">
      <c r="A73" s="84" t="s">
        <v>55</v>
      </c>
      <c r="B73" s="85"/>
      <c r="C73" s="85"/>
      <c r="D73" s="85"/>
      <c r="E73" s="85"/>
      <c r="F73" s="85"/>
      <c r="G73" s="86"/>
    </row>
    <row r="74" spans="1:8" ht="41.25" customHeight="1">
      <c r="A74" s="16" t="s">
        <v>72</v>
      </c>
      <c r="B74" s="15" t="s">
        <v>50</v>
      </c>
      <c r="C74" s="38">
        <v>4539138.37</v>
      </c>
      <c r="D74" s="38">
        <v>3858267</v>
      </c>
      <c r="E74" s="45" t="s">
        <v>5</v>
      </c>
      <c r="F74" s="38">
        <v>680871</v>
      </c>
      <c r="G74" s="45" t="s">
        <v>5</v>
      </c>
      <c r="H74" s="1"/>
    </row>
    <row r="75" spans="1:7" ht="27" customHeight="1">
      <c r="A75" s="16" t="s">
        <v>73</v>
      </c>
      <c r="B75" s="15" t="s">
        <v>50</v>
      </c>
      <c r="C75" s="38">
        <v>856862</v>
      </c>
      <c r="D75" s="38">
        <v>728333</v>
      </c>
      <c r="E75" s="45" t="s">
        <v>5</v>
      </c>
      <c r="F75" s="38">
        <v>128529</v>
      </c>
      <c r="G75" s="45" t="s">
        <v>5</v>
      </c>
    </row>
    <row r="76" spans="1:7" ht="12.75">
      <c r="A76" s="72" t="s">
        <v>14</v>
      </c>
      <c r="B76" s="73"/>
      <c r="C76" s="37">
        <f>SUM(C74:C75)</f>
        <v>5396000.37</v>
      </c>
      <c r="D76" s="37">
        <f>SUM(D74:D75)</f>
        <v>4586600</v>
      </c>
      <c r="E76" s="37">
        <f>SUM(E74:E75)</f>
        <v>0</v>
      </c>
      <c r="F76" s="37">
        <f>SUM(F74:F75)</f>
        <v>809400</v>
      </c>
      <c r="G76" s="37">
        <f>SUM(G74:G75)</f>
        <v>0</v>
      </c>
    </row>
    <row r="77" spans="3:7" ht="12.75">
      <c r="C77" s="1"/>
      <c r="D77" s="1"/>
      <c r="E77" s="1"/>
      <c r="F77" s="1"/>
      <c r="G77" s="1"/>
    </row>
    <row r="80" ht="12.75">
      <c r="A80" s="7" t="s">
        <v>71</v>
      </c>
    </row>
    <row r="81" ht="13.5" thickBot="1"/>
    <row r="82" spans="1:7" ht="23.25" thickBot="1">
      <c r="A82" s="74" t="s">
        <v>15</v>
      </c>
      <c r="B82" s="75"/>
      <c r="C82" s="22" t="s">
        <v>16</v>
      </c>
      <c r="D82" s="22" t="s">
        <v>49</v>
      </c>
      <c r="E82" s="22" t="s">
        <v>17</v>
      </c>
      <c r="F82" s="22" t="s">
        <v>18</v>
      </c>
      <c r="G82" s="25" t="s">
        <v>74</v>
      </c>
    </row>
    <row r="83" spans="1:7" ht="12.75">
      <c r="A83" s="76" t="s">
        <v>0</v>
      </c>
      <c r="B83" s="76"/>
      <c r="C83" s="46">
        <f>C16</f>
        <v>109140372.15</v>
      </c>
      <c r="D83" s="46">
        <f>D16</f>
        <v>85630000</v>
      </c>
      <c r="E83" s="46">
        <f>E16</f>
        <v>0</v>
      </c>
      <c r="F83" s="46">
        <f>F16</f>
        <v>22710372.15</v>
      </c>
      <c r="G83" s="46">
        <f>G16</f>
        <v>800000</v>
      </c>
    </row>
    <row r="84" spans="1:7" ht="12.75">
      <c r="A84" s="65" t="s">
        <v>7</v>
      </c>
      <c r="B84" s="65"/>
      <c r="C84" s="47">
        <f>C45</f>
        <v>22520661.83</v>
      </c>
      <c r="D84" s="47">
        <f>13134980.5</f>
        <v>13134980.5</v>
      </c>
      <c r="E84" s="47">
        <f>E45</f>
        <v>1100000</v>
      </c>
      <c r="F84" s="47">
        <f>F45</f>
        <v>7285681.34</v>
      </c>
      <c r="G84" s="47">
        <f>G45</f>
        <v>1000000</v>
      </c>
    </row>
    <row r="85" spans="1:7" ht="12.75">
      <c r="A85" s="66" t="s">
        <v>9</v>
      </c>
      <c r="B85" s="66"/>
      <c r="C85" s="47">
        <f>C56</f>
        <v>1961201.1099999999</v>
      </c>
      <c r="D85" s="47">
        <f>D56</f>
        <v>1407472</v>
      </c>
      <c r="E85" s="47">
        <f>E56</f>
        <v>63581</v>
      </c>
      <c r="F85" s="47">
        <f>F56</f>
        <v>490148</v>
      </c>
      <c r="G85" s="47">
        <f>G56</f>
        <v>0</v>
      </c>
    </row>
    <row r="86" spans="1:7" ht="12.75">
      <c r="A86" s="67" t="s">
        <v>40</v>
      </c>
      <c r="B86" s="67"/>
      <c r="C86" s="47">
        <f>C67</f>
        <v>4485852.21</v>
      </c>
      <c r="D86" s="47">
        <f>3569658.38</f>
        <v>3569658.38</v>
      </c>
      <c r="E86" s="47">
        <f>E67</f>
        <v>0</v>
      </c>
      <c r="F86" s="47">
        <f>F67</f>
        <v>916193.83</v>
      </c>
      <c r="G86" s="47">
        <f>G67</f>
        <v>0</v>
      </c>
    </row>
    <row r="87" spans="1:7" ht="12.75">
      <c r="A87" s="66" t="s">
        <v>13</v>
      </c>
      <c r="B87" s="66"/>
      <c r="C87" s="47">
        <f>C76</f>
        <v>5396000.37</v>
      </c>
      <c r="D87" s="47">
        <f>D76</f>
        <v>4586600</v>
      </c>
      <c r="E87" s="47">
        <f>E76</f>
        <v>0</v>
      </c>
      <c r="F87" s="47">
        <f>F76</f>
        <v>809400</v>
      </c>
      <c r="G87" s="47">
        <f>G76</f>
        <v>0</v>
      </c>
    </row>
    <row r="88" spans="1:7" ht="25.5" customHeight="1">
      <c r="A88" s="64" t="s">
        <v>54</v>
      </c>
      <c r="B88" s="64"/>
      <c r="C88" s="63">
        <f>SUM(C83:C87)-1</f>
        <v>143504086.67000002</v>
      </c>
      <c r="D88" s="48">
        <f>SUM(D83:D87)</f>
        <v>108328710.88</v>
      </c>
      <c r="E88" s="48">
        <f>SUM(E83:E87)</f>
        <v>1163581</v>
      </c>
      <c r="F88" s="48">
        <f>SUM(F83:F87)</f>
        <v>32211795.319999997</v>
      </c>
      <c r="G88" s="48">
        <f>SUM(G83:G87)</f>
        <v>1800000</v>
      </c>
    </row>
    <row r="90" ht="12.75">
      <c r="C90" s="1"/>
    </row>
  </sheetData>
  <sheetProtection/>
  <mergeCells count="21">
    <mergeCell ref="A5:G5"/>
    <mergeCell ref="A30:G30"/>
    <mergeCell ref="A16:B16"/>
    <mergeCell ref="A73:G73"/>
    <mergeCell ref="A41:G41"/>
    <mergeCell ref="A67:B67"/>
    <mergeCell ref="A61:G61"/>
    <mergeCell ref="A65:G65"/>
    <mergeCell ref="A45:B45"/>
    <mergeCell ref="A56:B56"/>
    <mergeCell ref="A76:B76"/>
    <mergeCell ref="A82:B82"/>
    <mergeCell ref="A83:B83"/>
    <mergeCell ref="A17:G17"/>
    <mergeCell ref="A28:G28"/>
    <mergeCell ref="A88:B88"/>
    <mergeCell ref="A84:B84"/>
    <mergeCell ref="A85:B85"/>
    <mergeCell ref="A86:B86"/>
    <mergeCell ref="A87:B87"/>
    <mergeCell ref="A49:G49"/>
  </mergeCells>
  <printOptions/>
  <pageMargins left="0.7480314960629921" right="0.7480314960629921" top="0.984251968503937" bottom="0.984251968503937" header="0.5118110236220472" footer="0.5118110236220472"/>
  <pageSetup firstPageNumber="84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Zgierzu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r.kaftan</cp:lastModifiedBy>
  <cp:lastPrinted>2009-02-20T08:35:00Z</cp:lastPrinted>
  <dcterms:created xsi:type="dcterms:W3CDTF">2004-10-06T13:31:50Z</dcterms:created>
  <dcterms:modified xsi:type="dcterms:W3CDTF">2009-02-20T12:50:08Z</dcterms:modified>
  <cp:category/>
  <cp:version/>
  <cp:contentType/>
  <cp:contentStatus/>
</cp:coreProperties>
</file>