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40" windowHeight="6345" tabRatio="601" firstSheet="2" activeTab="5"/>
  </bookViews>
  <sheets>
    <sheet name="PFZGiK" sheetId="1" r:id="rId1"/>
    <sheet name="Rozch.i przych." sheetId="2" r:id="rId2"/>
    <sheet name="Inwestycje" sheetId="3" r:id="rId3"/>
    <sheet name="Dotacje" sheetId="4" r:id="rId4"/>
    <sheet name="dochody budżetu państwa" sheetId="5" r:id="rId5"/>
    <sheet name="PFOŚiGW" sheetId="6" r:id="rId6"/>
  </sheets>
  <definedNames>
    <definedName name="_xlnm.Print_Area" localSheetId="4">'dochody budżetu państwa'!$A$1:$E$28</definedName>
    <definedName name="_xlnm.Print_Area" localSheetId="5">'PFOŚiGW'!$A$1:$G$31</definedName>
    <definedName name="_xlnm.Print_Area" localSheetId="0">'PFZGiK'!$A$1:$G$43</definedName>
  </definedNames>
  <calcPr fullCalcOnLoad="1"/>
</workbook>
</file>

<file path=xl/sharedStrings.xml><?xml version="1.0" encoding="utf-8"?>
<sst xmlns="http://schemas.openxmlformats.org/spreadsheetml/2006/main" count="244" uniqueCount="156">
  <si>
    <t>§</t>
  </si>
  <si>
    <t>Treść</t>
  </si>
  <si>
    <t>952</t>
  </si>
  <si>
    <t>Przychody z zaciągniętych pożyczek i kredytów na rynku krajowym</t>
  </si>
  <si>
    <t>Razem przychody</t>
  </si>
  <si>
    <t>992</t>
  </si>
  <si>
    <t>Spłaty otrzymanych krajowych pożyczek i kredytów</t>
  </si>
  <si>
    <t>Razem rozchody</t>
  </si>
  <si>
    <t xml:space="preserve"> </t>
  </si>
  <si>
    <t xml:space="preserve">PRZYCHODY </t>
  </si>
  <si>
    <t>Dział</t>
  </si>
  <si>
    <t>Rozdz.</t>
  </si>
  <si>
    <t>Wpływy z usług</t>
  </si>
  <si>
    <t>Pozostałe odsetki</t>
  </si>
  <si>
    <t>Razem:</t>
  </si>
  <si>
    <t>Ogółem:</t>
  </si>
  <si>
    <t>Przelewy redystrybucyjne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</si>
  <si>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</si>
  <si>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</si>
  <si>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</si>
  <si>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</si>
  <si>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</si>
  <si>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Powiatowego Funduszu Ochrony Środowiska i Gospodarki Wodnej</t>
  </si>
  <si>
    <t>Wydatki  inwestycyjne funduszy celowych</t>
  </si>
  <si>
    <t>Składki na Fundusz Pracy</t>
  </si>
  <si>
    <t>0830</t>
  </si>
  <si>
    <t>0920</t>
  </si>
  <si>
    <t>Składki na ubezpieczenia społeczne</t>
  </si>
  <si>
    <t>2960</t>
  </si>
  <si>
    <t>% wyk.</t>
  </si>
  <si>
    <t>w zł</t>
  </si>
  <si>
    <t>Wydatki na zakupy inwestycyjne funduszy celowych</t>
  </si>
  <si>
    <t>Załącznik nr 11</t>
  </si>
  <si>
    <t xml:space="preserve">                             </t>
  </si>
  <si>
    <t>Rozdział</t>
  </si>
  <si>
    <t>Transport i łączność</t>
  </si>
  <si>
    <t>Drogi publiczne powiatowe</t>
  </si>
  <si>
    <t>Działalność usługowa</t>
  </si>
  <si>
    <t>Nadzór budowlany</t>
  </si>
  <si>
    <t>Administracja publiczna</t>
  </si>
  <si>
    <t>Starostwa powiatowe</t>
  </si>
  <si>
    <t>Bezpieczeństwo publiczne i ochrona przeciwpożarowa</t>
  </si>
  <si>
    <t>Komendy powiatowe Państwowej Straży Pożarnej</t>
  </si>
  <si>
    <t>Oświata i wychowanie</t>
  </si>
  <si>
    <t>Szkoły zawodowe</t>
  </si>
  <si>
    <t>Pomoc społeczna</t>
  </si>
  <si>
    <t>Nazwa jednostki</t>
  </si>
  <si>
    <t xml:space="preserve">Administracja publiczna </t>
  </si>
  <si>
    <t>Urząd Miasta Głowna</t>
  </si>
  <si>
    <t>Urząd Gminy Głowno</t>
  </si>
  <si>
    <t>Urząd Miasta Ozorkowa</t>
  </si>
  <si>
    <t>Urząd Gminy Ozorków</t>
  </si>
  <si>
    <t>Urząd Gminy Parzęczew</t>
  </si>
  <si>
    <t>Urząd Miasta i Gminy Stryków</t>
  </si>
  <si>
    <t>Urząd Miasta Zgierza</t>
  </si>
  <si>
    <t>Urząd Gminy Zgierz</t>
  </si>
  <si>
    <t>Licea ogólnokształcące</t>
  </si>
  <si>
    <t>Placówki opiekuńczo-wychowawcze</t>
  </si>
  <si>
    <t>Ośrodki wsparcia</t>
  </si>
  <si>
    <t>Rodziny zastępcze</t>
  </si>
  <si>
    <t>Kultura i ochrona dziedzictwa narodowego</t>
  </si>
  <si>
    <t>Biblioteki</t>
  </si>
  <si>
    <t>Kultura fizyczna i sport</t>
  </si>
  <si>
    <t>w związku z realizacją zadań zleconych</t>
  </si>
  <si>
    <t>Wyszczególnienie</t>
  </si>
  <si>
    <t>Rolnictwo i łowiectwo</t>
  </si>
  <si>
    <t>Gospodarka mieszkaniowa</t>
  </si>
  <si>
    <t>Gospodarka gruntami i nieruchomościami</t>
  </si>
  <si>
    <t>Komendy powiatowe PSP</t>
  </si>
  <si>
    <t>Wynagrodzenia osobowe pracowników</t>
  </si>
  <si>
    <t>6. Uzupełniające Liceum Ogólnokształcące "Szansa" w Strykowie</t>
  </si>
  <si>
    <t>010</t>
  </si>
  <si>
    <t>01008</t>
  </si>
  <si>
    <t>Załącznik nr 7</t>
  </si>
  <si>
    <t>Porozumienia z innymi powiatami na umieszczanie dzieci w rodzinach zastępczych (Powiat Łódzki Wschodni                                                                                                                                                      i Miasto Łódź)</t>
  </si>
  <si>
    <t>1.Społeczne Liceum Ogólnokształcące Towarzystwa Przyjaciół Zgierza</t>
  </si>
  <si>
    <t>Zadania w zakresie kultury fizycznej                                                                                                                                    i sportu</t>
  </si>
  <si>
    <t xml:space="preserve">Transport i łączność </t>
  </si>
  <si>
    <t>Porozumienia z innymi powiatami na umieszczanie dzieci w placówkach opiekuńczo-wychowawczych (Miasto Łódź                                                                                                                                                 i Piotrków Trybunalski, powiaty: Gostyniński, Rawski, Łódzki Wschodni, Bełchatowski, Pabianicki, Kutnowski, Sieradzki, Kozienicki, Łaski, Piotrkowski)</t>
  </si>
  <si>
    <t>Bezpieczeństwo publiczne                                                                                                                         i ochrona przeciwpożarowa</t>
  </si>
  <si>
    <t>KOSZTY</t>
  </si>
  <si>
    <t>8. Uzupełniające Liceum Ogólnokształcące dla Dorosłych "Bakałarz" w Zgierzu</t>
  </si>
  <si>
    <t xml:space="preserve">1. Prywatne Medyczne Studium Zawodowe Wydział Techniki Dentystycznej w Zgierzu </t>
  </si>
  <si>
    <t xml:space="preserve">Stan środków obrotowych netto na koniec okresu sprawozdawczego </t>
  </si>
  <si>
    <t xml:space="preserve">Stan środków obrotowych netto na początku okresu sprawozdawczego </t>
  </si>
  <si>
    <t>Rady Powiatu Zgierskiego</t>
  </si>
  <si>
    <t>Kwoty dochodów  budżetu państwa</t>
  </si>
  <si>
    <t>2.Prywatne Liceum Ogólnokształcące "Erazmus" w Aleksandrowie Łodzkim</t>
  </si>
  <si>
    <t>3. Liceum Ogólnokształcące dla Dorosłych w Głownie</t>
  </si>
  <si>
    <t>4. Uzupełniające Liceum Ogólnokształcące dla Dorosłych w Głownie</t>
  </si>
  <si>
    <t>5.Prywatne Liceum Ogólnokształcące dla Dorosłych "Szansa" w Strykowie</t>
  </si>
  <si>
    <t>7.  Liceum Ogólnokształcące dla Dorosłych "Bakałarz" w Zgierzu</t>
  </si>
  <si>
    <t>9.  Liceum Ogólnokształcące "Prymus" w Zgierzu</t>
  </si>
  <si>
    <t>10. Uzupełniające Liceum Ogólnokształcące dla Dorosłych "Prymus" w Zgierzu</t>
  </si>
  <si>
    <t>Melioracje wodne</t>
  </si>
  <si>
    <t>Załącznik nr 10</t>
  </si>
  <si>
    <t>Załącznik nr 14</t>
  </si>
  <si>
    <t>Załącznik nr 8</t>
  </si>
  <si>
    <t>Załącznik nr 13</t>
  </si>
  <si>
    <t>Dochody budżetu państwa związane                                   z realizacją zadań zleconych JST</t>
  </si>
  <si>
    <t>na 2008 r.</t>
  </si>
  <si>
    <t>przewidzianych do uzyskania przez Powiat Zgierski w 2008 roku</t>
  </si>
  <si>
    <t xml:space="preserve">na 2008 rok </t>
  </si>
  <si>
    <t>Szkoły podstawowe specjalne</t>
  </si>
  <si>
    <t>Zakup sprzętu kwaterunkowego i gospodarczego, uzbrojenia, techniki specjalnej, informatycznego, elektronicznego i łączności, szkoleniowego, transportowego oraz medycznego</t>
  </si>
  <si>
    <t>Wykonanie za 2007 r.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</si>
  <si>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</si>
  <si>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</si>
  <si>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</si>
  <si>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</si>
  <si>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Powiatowe urzędy pracy</t>
  </si>
  <si>
    <t xml:space="preserve">Zakup samochodu </t>
  </si>
  <si>
    <t>Edukacyjna opieka wychowawcza</t>
  </si>
  <si>
    <t>Placówki wychowania pozaszkolnego</t>
  </si>
  <si>
    <t>Pozostałe zadania w zakresie polityki społecznej</t>
  </si>
  <si>
    <t>Urząd Miasta Zgierz</t>
  </si>
  <si>
    <t xml:space="preserve">2. Policealne Studium Ekonomiczne dla Dorosłych w Głownie </t>
  </si>
  <si>
    <t>3. Policealne Studium Zawodowe                                    „Scholasticus” w Ozorkowie</t>
  </si>
  <si>
    <t>4. Policealne Studium Zawodowe w Zgierzu „Prymus” w Zgierzu (technik informatyk)</t>
  </si>
  <si>
    <t>5. Policealne Studium Zawodowe "Prymus" w Zgierzu (technik hotelarstwa)</t>
  </si>
  <si>
    <t>na rok 2008</t>
  </si>
  <si>
    <t>Rozchody związane ze spłatą kredytów w 2008 roku</t>
  </si>
  <si>
    <t>Przychody związane z pokryciem niedoboru i deficytu na 2008 rok</t>
  </si>
  <si>
    <t>Igrzyska Młodzieży Szkolnej - powierzenie Gminie Miasto Zgierz</t>
  </si>
  <si>
    <t>Igrzyska Młodzieży Szkolnej - powierzenie Gminie Aleksandrów</t>
  </si>
  <si>
    <t>Urząd Gminy Aleksandrów Łódzki</t>
  </si>
  <si>
    <t>Wykaz dotacji na 2008 r.</t>
  </si>
  <si>
    <t>Porozumienia z innymi powiatami z tytułu uczestnictwa mieszkańców Powiatu Zgierskiego w warsztatach terapii zajęciowej mieszczących się na terenie innych powiatów</t>
  </si>
  <si>
    <t>Rehabilitacja zawodowa i społeczna osób niepełnosprawnych</t>
  </si>
  <si>
    <t>Środowiskowy Dom Samopomocy społecznej dla Osób z Upośledzeniem Umysłowym w Aleksandrowie</t>
  </si>
  <si>
    <t>Wydatki majątkowe</t>
  </si>
  <si>
    <t>Wymiana stolarki okiennej w ZSS Ozorków</t>
  </si>
  <si>
    <t>Budowa chodnika w pasie drogi powiatowej Nr 5167 E -ul.Marszałkowska w Grotnikach</t>
  </si>
  <si>
    <t>Budowa chodnika w pasie drogi powiatowej Nr 5131 E-ul.Smardzewska w Łagiewnikach</t>
  </si>
  <si>
    <t>Budowa chodnika w pasie drogi powiatowej Nr 5128 E-ul.Narutowicza w Sokolnikach</t>
  </si>
  <si>
    <t>Lecznictwo ambulatoryjne</t>
  </si>
  <si>
    <t>Ochrona zdrowia</t>
  </si>
  <si>
    <t>Domy pomocy społecznej</t>
  </si>
  <si>
    <t>Przebudowa drogi powiatowej Nr 5166 E Aleksandrów Łódzki-Lutomiersk w ramach środków programu RPO woj.łódzkiego - udział własny</t>
  </si>
  <si>
    <t>Przebudowa drogi powiatowej Nr 5137 E Ozorków ul.Południowa w ramach środków programu RPO woj.łódzkiego - udział własny</t>
  </si>
  <si>
    <t>E-powiat (podpis elektroniczny) w ramach środków  programu RPO woj.łódzkiego - udział własny</t>
  </si>
  <si>
    <t>Termomodernizacja budynku w ZS Nr 1 w Zgierzu, w ramach środków  programu RPO woj.łódzkiego - udział własny</t>
  </si>
  <si>
    <t>Budowa sali gimnastycznej przy ZSZ w Aleksandrowie Łódzkim w ramach środków programu RPO woj. Łódzkiego - udział własny</t>
  </si>
  <si>
    <t>Dostosowanie budynku PZOZ do wymogów rozporządzenia Ministra Zdrowia z dnia 10 listopada 2006 r.(DZ.U.Nr 213,poz.1568) w ramach środków programu RPO woj.łódzkiego - udział własny</t>
  </si>
  <si>
    <t>Termomodernizacja budynku DPS w Ozorkowie, w ramach środków programu RPO woj.łódzkiego - udział własny</t>
  </si>
  <si>
    <t>Przebudowa drogi powiatowej Nr 5101 E Głowno ul.Sikorskiego w ramach środków programu RPO woj.łódzkiego - udział własny</t>
  </si>
  <si>
    <t>Przebudowa drogi powiatowej Nr 5168 E Aleksandrów Łódzki - Parzęczew - Lubień w ramach środków programu RPO woj.łódzkiego - udział własny</t>
  </si>
  <si>
    <t>Załącznik nr 12</t>
  </si>
  <si>
    <t>do uchwały nr  XIV/144/07</t>
  </si>
  <si>
    <t>z dnia 27 grudnia 2007 r.</t>
  </si>
  <si>
    <t>Plan finansowy</t>
  </si>
  <si>
    <t>Plan na 2008 r</t>
  </si>
  <si>
    <t>Plan na 2008</t>
  </si>
  <si>
    <t xml:space="preserve">do uchwały nr XIV/144/07 </t>
  </si>
  <si>
    <t>Plan na 2008 r.</t>
  </si>
  <si>
    <t xml:space="preserve">Powiatowego Funduszu Gospodarki Zasobem Geodezyjnym i Kartograficznym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</si>
</sst>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[$€-2]\ #,##0.00_);[Red]\([$€-2]\ #,##0.00\)"/>
    <numFmt numFmtId="171" formatCode="_-* #,##0.0\ _z_ł_-;\-* #,##0.0\ _z_ł_-;_-* &quot;-&quot;??\ _z_ł_-;_-@_-"/>
    <numFmt numFmtId="172" formatCode="_-* #,##0\ _z_ł_-;\-* #,##0\ _z_ł_-;_-* &quot;-&quot;??\ _z_ł_-;_-@_-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Arial CE"/>
      <family val="2"/>
    </font>
    <font>
      <i/>
      <sz val="12"/>
      <name val="Arial CE"/>
      <family val="2"/>
    </font>
    <font>
      <sz val="10"/>
      <color indexed="14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justify"/>
    </xf>
    <xf numFmtId="0" fontId="5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19" applyNumberFormat="1" applyFont="1" applyBorder="1" applyAlignment="1">
      <alignment horizontal="center" vertical="center" wrapText="1"/>
    </xf>
    <xf numFmtId="165" fontId="5" fillId="0" borderId="1" xfId="19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5" fillId="0" borderId="1" xfId="19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left" vertical="center" wrapText="1"/>
    </xf>
    <xf numFmtId="165" fontId="0" fillId="0" borderId="6" xfId="19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0" fillId="0" borderId="1" xfId="19" applyNumberFormat="1" applyFont="1" applyBorder="1" applyAlignment="1">
      <alignment/>
    </xf>
    <xf numFmtId="3" fontId="5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5" fillId="0" borderId="0" xfId="19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5" fontId="0" fillId="0" borderId="1" xfId="19" applyNumberFormat="1" applyBorder="1" applyAlignment="1">
      <alignment/>
    </xf>
    <xf numFmtId="165" fontId="5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vertical="center" wrapText="1"/>
    </xf>
    <xf numFmtId="172" fontId="13" fillId="0" borderId="1" xfId="15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9" fontId="0" fillId="0" borderId="1" xfId="19" applyNumberForma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33</xdr:row>
      <xdr:rowOff>85725</xdr:rowOff>
    </xdr:from>
    <xdr:to>
      <xdr:col>9</xdr:col>
      <xdr:colOff>38100</xdr:colOff>
      <xdr:row>36</xdr:row>
      <xdr:rowOff>19050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676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3"/>
  <sheetViews>
    <sheetView zoomScaleSheetLayoutView="100" workbookViewId="0" topLeftCell="A28">
      <selection activeCell="G4" sqref="G4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5.375" style="0" customWidth="1"/>
    <col min="4" max="4" width="32.875" style="0" customWidth="1"/>
    <col min="5" max="5" width="12.00390625" style="0" customWidth="1"/>
    <col min="6" max="6" width="13.625" style="0" customWidth="1"/>
    <col min="7" max="7" width="7.125" style="19" bestFit="1" customWidth="1"/>
  </cols>
  <sheetData>
    <row r="1" spans="5:7" ht="12.75">
      <c r="E1" s="11" t="s">
        <v>98</v>
      </c>
      <c r="G1"/>
    </row>
    <row r="2" spans="5:7" ht="12.75">
      <c r="E2" s="11" t="s">
        <v>148</v>
      </c>
      <c r="G2"/>
    </row>
    <row r="3" spans="5:7" ht="12.75">
      <c r="E3" s="11" t="s">
        <v>85</v>
      </c>
      <c r="G3"/>
    </row>
    <row r="4" spans="5:7" ht="12.75">
      <c r="E4" s="11" t="s">
        <v>149</v>
      </c>
      <c r="G4"/>
    </row>
    <row r="5" spans="5:7" ht="14.25">
      <c r="E5" s="11"/>
      <c r="F5" s="32"/>
      <c r="G5" s="32"/>
    </row>
    <row r="7" spans="1:7" ht="15.75">
      <c r="A7" s="149" t="s">
        <v>150</v>
      </c>
      <c r="B7" s="148"/>
      <c r="C7" s="148"/>
      <c r="D7" s="148"/>
      <c r="E7" s="148"/>
      <c r="F7" s="148"/>
      <c r="G7" s="148"/>
    </row>
    <row r="8" spans="1:7" ht="16.5" customHeight="1">
      <c r="A8" s="150" t="s">
        <v>155</v>
      </c>
      <c r="B8" s="148"/>
      <c r="C8" s="148"/>
      <c r="D8" s="148"/>
      <c r="E8" s="148"/>
      <c r="F8" s="148"/>
      <c r="G8" s="148"/>
    </row>
    <row r="9" spans="1:8" ht="15.75">
      <c r="A9" s="151" t="s">
        <v>100</v>
      </c>
      <c r="B9" s="148"/>
      <c r="C9" s="148"/>
      <c r="D9" s="148"/>
      <c r="E9" s="148"/>
      <c r="F9" s="148"/>
      <c r="G9" s="148"/>
      <c r="H9" s="38"/>
    </row>
    <row r="10" spans="1:8" ht="15.75">
      <c r="A10" s="38"/>
      <c r="B10" s="12"/>
      <c r="C10" s="12"/>
      <c r="D10" s="12"/>
      <c r="E10" s="12"/>
      <c r="F10" s="12"/>
      <c r="G10" s="12"/>
      <c r="H10" s="38"/>
    </row>
    <row r="11" spans="1:4" ht="15">
      <c r="A11" s="147" t="s">
        <v>9</v>
      </c>
      <c r="B11" s="148"/>
      <c r="C11" s="148"/>
      <c r="D11" s="148"/>
    </row>
    <row r="12" ht="12.75">
      <c r="G12" s="33" t="s">
        <v>30</v>
      </c>
    </row>
    <row r="13" spans="1:7" ht="44.25" customHeight="1">
      <c r="A13" s="25" t="s">
        <v>10</v>
      </c>
      <c r="B13" s="26" t="s">
        <v>11</v>
      </c>
      <c r="C13" s="26" t="s">
        <v>0</v>
      </c>
      <c r="D13" s="26" t="s">
        <v>1</v>
      </c>
      <c r="E13" s="89" t="s">
        <v>105</v>
      </c>
      <c r="F13" s="89" t="s">
        <v>151</v>
      </c>
      <c r="G13" s="28" t="s">
        <v>29</v>
      </c>
    </row>
    <row r="14" spans="1:7" ht="22.5" customHeight="1">
      <c r="A14" s="14">
        <v>710</v>
      </c>
      <c r="B14" s="14">
        <v>71030</v>
      </c>
      <c r="C14" s="16" t="s">
        <v>25</v>
      </c>
      <c r="D14" s="87" t="s">
        <v>12</v>
      </c>
      <c r="E14" s="122">
        <v>985000</v>
      </c>
      <c r="F14" s="90">
        <v>985000</v>
      </c>
      <c r="G14" s="88">
        <v>100</v>
      </c>
    </row>
    <row r="15" spans="1:7" ht="19.5" customHeight="1">
      <c r="A15" s="13"/>
      <c r="B15" s="13"/>
      <c r="C15" s="20" t="s">
        <v>26</v>
      </c>
      <c r="D15" s="91" t="s">
        <v>13</v>
      </c>
      <c r="E15" s="90">
        <v>15000</v>
      </c>
      <c r="F15" s="90">
        <v>15000</v>
      </c>
      <c r="G15" s="88">
        <v>100</v>
      </c>
    </row>
    <row r="16" spans="3:7" ht="15" customHeight="1">
      <c r="C16" s="22"/>
      <c r="D16" s="13" t="s">
        <v>14</v>
      </c>
      <c r="E16" s="92">
        <f>SUM(E15+E14)</f>
        <v>1000000</v>
      </c>
      <c r="F16" s="92">
        <f>SUM(F14:F15)</f>
        <v>1000000</v>
      </c>
      <c r="G16" s="60">
        <f>F16/E16*100</f>
        <v>100</v>
      </c>
    </row>
    <row r="17" spans="3:7" ht="37.5" customHeight="1">
      <c r="C17" s="22"/>
      <c r="D17" s="54" t="s">
        <v>84</v>
      </c>
      <c r="E17" s="31">
        <v>302777</v>
      </c>
      <c r="F17" s="31">
        <v>12777</v>
      </c>
      <c r="G17" s="60"/>
    </row>
    <row r="18" spans="3:7" ht="15" customHeight="1">
      <c r="C18" s="22"/>
      <c r="D18" s="13" t="s">
        <v>15</v>
      </c>
      <c r="E18" s="30">
        <f>SUM(E16:E17)</f>
        <v>1302777</v>
      </c>
      <c r="F18" s="30">
        <f>SUM(F16:F17)</f>
        <v>1012777</v>
      </c>
      <c r="G18" s="60">
        <f>F18/E18*100</f>
        <v>77.73985877859373</v>
      </c>
    </row>
    <row r="19" spans="3:7" ht="12.75">
      <c r="C19" s="23"/>
      <c r="G19" s="61"/>
    </row>
    <row r="20" ht="12.75">
      <c r="G20" s="61"/>
    </row>
    <row r="21" spans="1:7" ht="15">
      <c r="A21" s="147" t="s">
        <v>80</v>
      </c>
      <c r="B21" s="148"/>
      <c r="C21" s="148"/>
      <c r="D21" s="148"/>
      <c r="G21" s="61"/>
    </row>
    <row r="22" ht="12.75">
      <c r="G22" s="61" t="s">
        <v>30</v>
      </c>
    </row>
    <row r="23" spans="1:7" ht="43.5" customHeight="1">
      <c r="A23" s="25" t="s">
        <v>10</v>
      </c>
      <c r="B23" s="25" t="s">
        <v>11</v>
      </c>
      <c r="C23" s="26" t="s">
        <v>0</v>
      </c>
      <c r="D23" s="26" t="s">
        <v>1</v>
      </c>
      <c r="E23" s="89" t="s">
        <v>105</v>
      </c>
      <c r="F23" s="89" t="s">
        <v>152</v>
      </c>
      <c r="G23" s="62" t="s">
        <v>29</v>
      </c>
    </row>
    <row r="24" spans="1:7" ht="15" customHeight="1">
      <c r="A24" s="14">
        <v>710</v>
      </c>
      <c r="B24" s="14">
        <v>71030</v>
      </c>
      <c r="C24" s="34">
        <v>2960</v>
      </c>
      <c r="D24" s="35" t="s">
        <v>16</v>
      </c>
      <c r="E24" s="36">
        <v>200000</v>
      </c>
      <c r="F24" s="37">
        <v>200000</v>
      </c>
      <c r="G24" s="63">
        <f>SUM(F24/E24)*100</f>
        <v>100</v>
      </c>
    </row>
    <row r="25" spans="1:7" ht="13.5" customHeight="1">
      <c r="A25" s="25"/>
      <c r="B25" s="25"/>
      <c r="C25" s="34">
        <v>4010</v>
      </c>
      <c r="D25" s="35" t="s">
        <v>69</v>
      </c>
      <c r="E25" s="36">
        <v>165000</v>
      </c>
      <c r="F25" s="37">
        <v>165000</v>
      </c>
      <c r="G25" s="63">
        <f aca="true" t="shared" si="0" ref="G25:G38">SUM(F25/E25)*100</f>
        <v>100</v>
      </c>
    </row>
    <row r="26" spans="1:7" ht="13.5" customHeight="1">
      <c r="A26" s="25"/>
      <c r="B26" s="25"/>
      <c r="C26" s="34">
        <v>4110</v>
      </c>
      <c r="D26" s="35" t="s">
        <v>27</v>
      </c>
      <c r="E26" s="36">
        <v>30800</v>
      </c>
      <c r="F26" s="37">
        <v>30800</v>
      </c>
      <c r="G26" s="63">
        <f t="shared" si="0"/>
        <v>100</v>
      </c>
    </row>
    <row r="27" spans="1:7" ht="13.5" customHeight="1">
      <c r="A27" s="25"/>
      <c r="B27" s="25"/>
      <c r="C27" s="34">
        <v>4120</v>
      </c>
      <c r="D27" s="35" t="s">
        <v>24</v>
      </c>
      <c r="E27" s="36">
        <v>4200</v>
      </c>
      <c r="F27" s="37">
        <v>4200</v>
      </c>
      <c r="G27" s="63">
        <f t="shared" si="0"/>
        <v>100</v>
      </c>
    </row>
    <row r="28" spans="1:7" ht="13.5" customHeight="1">
      <c r="A28" s="14"/>
      <c r="B28" s="14"/>
      <c r="C28" s="17">
        <v>4210</v>
      </c>
      <c r="D28" s="15" t="s">
        <v>17</v>
      </c>
      <c r="E28" s="36">
        <v>40000</v>
      </c>
      <c r="F28" s="36">
        <v>40000</v>
      </c>
      <c r="G28" s="63">
        <f t="shared" si="0"/>
        <v>100</v>
      </c>
    </row>
    <row r="29" spans="1:7" ht="13.5" customHeight="1">
      <c r="A29" s="14"/>
      <c r="B29" s="14"/>
      <c r="C29" s="17">
        <v>4260</v>
      </c>
      <c r="D29" s="15" t="s">
        <v>18</v>
      </c>
      <c r="E29" s="36">
        <v>50000</v>
      </c>
      <c r="F29" s="36">
        <v>50000</v>
      </c>
      <c r="G29" s="63">
        <f t="shared" si="0"/>
        <v>100</v>
      </c>
    </row>
    <row r="30" spans="1:7" ht="13.5" customHeight="1">
      <c r="A30" s="14"/>
      <c r="B30" s="14"/>
      <c r="C30" s="17">
        <v>4270</v>
      </c>
      <c r="D30" s="15" t="s">
        <v>19</v>
      </c>
      <c r="E30" s="36">
        <v>30000</v>
      </c>
      <c r="F30" s="36">
        <v>20000</v>
      </c>
      <c r="G30" s="63">
        <f t="shared" si="0"/>
        <v>66.66666666666666</v>
      </c>
    </row>
    <row r="31" spans="1:7" ht="13.5" customHeight="1">
      <c r="A31" s="15"/>
      <c r="B31" s="15"/>
      <c r="C31" s="17">
        <v>4300</v>
      </c>
      <c r="D31" s="15" t="s">
        <v>20</v>
      </c>
      <c r="E31" s="36">
        <v>390000</v>
      </c>
      <c r="F31" s="36">
        <v>225000</v>
      </c>
      <c r="G31" s="63">
        <f t="shared" si="0"/>
        <v>57.692307692307686</v>
      </c>
    </row>
    <row r="32" spans="1:7" ht="13.5" customHeight="1">
      <c r="A32" s="15"/>
      <c r="B32" s="15"/>
      <c r="C32" s="17">
        <v>4350</v>
      </c>
      <c r="D32" s="15" t="s">
        <v>106</v>
      </c>
      <c r="E32" s="36">
        <v>15000</v>
      </c>
      <c r="F32" s="36">
        <v>10000</v>
      </c>
      <c r="G32" s="63">
        <f t="shared" si="0"/>
        <v>66.66666666666666</v>
      </c>
    </row>
    <row r="33" spans="1:7" ht="38.25">
      <c r="A33" s="15"/>
      <c r="B33" s="15"/>
      <c r="C33" s="17">
        <v>4370</v>
      </c>
      <c r="D33" s="18" t="s">
        <v>107</v>
      </c>
      <c r="E33" s="36">
        <v>20000</v>
      </c>
      <c r="F33" s="36">
        <v>15000</v>
      </c>
      <c r="G33" s="63">
        <f t="shared" si="0"/>
        <v>75</v>
      </c>
    </row>
    <row r="34" spans="1:7" ht="13.5" customHeight="1">
      <c r="A34" s="15"/>
      <c r="B34" s="15"/>
      <c r="C34" s="17">
        <v>4410</v>
      </c>
      <c r="D34" s="15" t="s">
        <v>21</v>
      </c>
      <c r="E34" s="36">
        <v>5000</v>
      </c>
      <c r="F34" s="36">
        <v>5000</v>
      </c>
      <c r="G34" s="63">
        <f t="shared" si="0"/>
        <v>100</v>
      </c>
    </row>
    <row r="35" spans="1:7" ht="38.25">
      <c r="A35" s="15"/>
      <c r="B35" s="15"/>
      <c r="C35" s="17">
        <v>4740</v>
      </c>
      <c r="D35" s="18" t="s">
        <v>108</v>
      </c>
      <c r="E35" s="36">
        <v>10000</v>
      </c>
      <c r="F35" s="36">
        <v>15000</v>
      </c>
      <c r="G35" s="63">
        <f t="shared" si="0"/>
        <v>150</v>
      </c>
    </row>
    <row r="36" spans="1:7" ht="25.5">
      <c r="A36" s="15"/>
      <c r="B36" s="15"/>
      <c r="C36" s="17">
        <v>4750</v>
      </c>
      <c r="D36" s="18" t="s">
        <v>109</v>
      </c>
      <c r="E36" s="36">
        <v>30000</v>
      </c>
      <c r="F36" s="36">
        <v>20000</v>
      </c>
      <c r="G36" s="63">
        <f t="shared" si="0"/>
        <v>66.66666666666666</v>
      </c>
    </row>
    <row r="37" spans="1:7" ht="25.5">
      <c r="A37" s="15"/>
      <c r="B37" s="15"/>
      <c r="C37" s="17">
        <v>6110</v>
      </c>
      <c r="D37" s="18" t="s">
        <v>23</v>
      </c>
      <c r="E37" s="36">
        <v>200000</v>
      </c>
      <c r="F37" s="36">
        <v>100000</v>
      </c>
      <c r="G37" s="63">
        <f t="shared" si="0"/>
        <v>50</v>
      </c>
    </row>
    <row r="38" spans="1:7" ht="25.5">
      <c r="A38" s="15"/>
      <c r="B38" s="15"/>
      <c r="C38" s="17">
        <v>6120</v>
      </c>
      <c r="D38" s="18" t="s">
        <v>31</v>
      </c>
      <c r="E38" s="36">
        <v>100000</v>
      </c>
      <c r="F38" s="36">
        <v>100000</v>
      </c>
      <c r="G38" s="63">
        <f t="shared" si="0"/>
        <v>100</v>
      </c>
    </row>
    <row r="39" spans="4:7" ht="15" customHeight="1">
      <c r="D39" s="13" t="s">
        <v>14</v>
      </c>
      <c r="E39" s="30">
        <f>SUM(E24:E38)</f>
        <v>1290000</v>
      </c>
      <c r="F39" s="30">
        <f>SUM(F24:F38)</f>
        <v>1000000</v>
      </c>
      <c r="G39" s="64">
        <f>F39/E39*100</f>
        <v>77.51937984496125</v>
      </c>
    </row>
    <row r="40" spans="4:7" ht="37.5" customHeight="1">
      <c r="D40" s="53" t="s">
        <v>83</v>
      </c>
      <c r="E40" s="31">
        <v>12777</v>
      </c>
      <c r="F40" s="93">
        <v>12777</v>
      </c>
      <c r="G40" s="64"/>
    </row>
    <row r="41" spans="4:7" ht="15" customHeight="1">
      <c r="D41" s="13" t="s">
        <v>15</v>
      </c>
      <c r="E41" s="30">
        <f>SUM(E39:E40)</f>
        <v>1302777</v>
      </c>
      <c r="F41" s="30">
        <f>SUM(F39:F40)</f>
        <v>1012777</v>
      </c>
      <c r="G41" s="64">
        <f>F41/E41*100</f>
        <v>77.73985877859373</v>
      </c>
    </row>
    <row r="43" ht="12.75">
      <c r="I43" t="s">
        <v>8</v>
      </c>
    </row>
  </sheetData>
  <mergeCells count="5">
    <mergeCell ref="A11:D11"/>
    <mergeCell ref="A21:D21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9"/>
  <sheetViews>
    <sheetView zoomScaleSheetLayoutView="100" workbookViewId="0" topLeftCell="A2">
      <selection activeCell="D24" sqref="D24"/>
    </sheetView>
  </sheetViews>
  <sheetFormatPr defaultColWidth="9.00390625" defaultRowHeight="12.75"/>
  <cols>
    <col min="1" max="1" width="6.375" style="0" customWidth="1"/>
    <col min="2" max="2" width="47.875" style="0" customWidth="1"/>
    <col min="3" max="3" width="22.875" style="0" bestFit="1" customWidth="1"/>
  </cols>
  <sheetData>
    <row r="1" spans="1:4" ht="15.75">
      <c r="A1" s="102"/>
      <c r="B1" s="103"/>
      <c r="C1" s="11" t="s">
        <v>73</v>
      </c>
      <c r="D1" s="11"/>
    </row>
    <row r="2" spans="1:3" ht="15.75">
      <c r="A2" s="102"/>
      <c r="B2" s="103"/>
      <c r="C2" s="11" t="s">
        <v>148</v>
      </c>
    </row>
    <row r="3" spans="1:3" ht="15.75">
      <c r="A3" s="102"/>
      <c r="B3" s="103"/>
      <c r="C3" s="11" t="s">
        <v>85</v>
      </c>
    </row>
    <row r="4" spans="1:3" ht="15.75">
      <c r="A4" s="102"/>
      <c r="B4" s="103"/>
      <c r="C4" s="11" t="s">
        <v>149</v>
      </c>
    </row>
    <row r="5" spans="1:4" ht="15.75">
      <c r="A5" s="102"/>
      <c r="B5" s="103"/>
      <c r="C5" s="11"/>
      <c r="D5" s="11"/>
    </row>
    <row r="6" spans="1:4" ht="15.75">
      <c r="A6" s="102"/>
      <c r="B6" s="152" t="s">
        <v>121</v>
      </c>
      <c r="C6" s="152"/>
      <c r="D6" s="152"/>
    </row>
    <row r="7" spans="1:4" ht="15.75">
      <c r="A7" s="102"/>
      <c r="B7" s="106"/>
      <c r="C7" s="106"/>
      <c r="D7" s="106"/>
    </row>
    <row r="8" spans="1:4" ht="15.75">
      <c r="A8" s="39" t="s">
        <v>0</v>
      </c>
      <c r="B8" s="39" t="s">
        <v>1</v>
      </c>
      <c r="C8" s="40" t="s">
        <v>151</v>
      </c>
      <c r="D8" s="105"/>
    </row>
    <row r="9" spans="1:3" ht="28.5">
      <c r="A9" s="3" t="s">
        <v>5</v>
      </c>
      <c r="B9" s="4" t="s">
        <v>6</v>
      </c>
      <c r="C9" s="5">
        <v>2057440</v>
      </c>
    </row>
    <row r="10" spans="1:4" ht="15.75">
      <c r="A10" s="154" t="s">
        <v>7</v>
      </c>
      <c r="B10" s="155"/>
      <c r="C10" s="10">
        <f>SUM(C9)</f>
        <v>2057440</v>
      </c>
      <c r="D10" s="1"/>
    </row>
    <row r="18" spans="3:4" ht="12.75">
      <c r="C18" s="11" t="s">
        <v>97</v>
      </c>
      <c r="D18" s="11"/>
    </row>
    <row r="19" spans="3:4" s="9" customFormat="1" ht="12.75">
      <c r="C19" s="11" t="s">
        <v>153</v>
      </c>
      <c r="D19" s="11"/>
    </row>
    <row r="20" spans="3:4" s="9" customFormat="1" ht="12.75">
      <c r="C20" s="11" t="s">
        <v>85</v>
      </c>
      <c r="D20" s="11"/>
    </row>
    <row r="21" spans="3:4" s="9" customFormat="1" ht="12.75">
      <c r="C21" s="11" t="s">
        <v>149</v>
      </c>
      <c r="D21" s="11"/>
    </row>
    <row r="22" spans="3:4" s="9" customFormat="1" ht="12.75">
      <c r="C22" s="11"/>
      <c r="D22" s="11"/>
    </row>
    <row r="23" spans="1:3" ht="17.25" customHeight="1">
      <c r="A23" s="151" t="s">
        <v>122</v>
      </c>
      <c r="B23" s="151"/>
      <c r="C23" s="151"/>
    </row>
    <row r="24" spans="1:3" ht="16.5" customHeight="1">
      <c r="A24" s="1" t="s">
        <v>33</v>
      </c>
      <c r="B24" s="151"/>
      <c r="C24" s="151"/>
    </row>
    <row r="25" spans="1:3" ht="12.75" customHeight="1">
      <c r="A25" s="1"/>
      <c r="B25" s="1"/>
      <c r="C25" s="2"/>
    </row>
    <row r="26" ht="12.75" customHeight="1"/>
    <row r="27" spans="1:3" ht="45.75" customHeight="1">
      <c r="A27" s="39" t="s">
        <v>0</v>
      </c>
      <c r="B27" s="39" t="s">
        <v>1</v>
      </c>
      <c r="C27" s="40" t="s">
        <v>154</v>
      </c>
    </row>
    <row r="28" spans="1:3" ht="43.5" customHeight="1">
      <c r="A28" s="3" t="s">
        <v>2</v>
      </c>
      <c r="B28" s="4" t="s">
        <v>3</v>
      </c>
      <c r="C28" s="5">
        <v>7335152</v>
      </c>
    </row>
    <row r="29" spans="1:3" s="1" customFormat="1" ht="21" customHeight="1">
      <c r="A29" s="153" t="s">
        <v>4</v>
      </c>
      <c r="B29" s="153"/>
      <c r="C29" s="10">
        <f>SUM(C28:C28)</f>
        <v>7335152</v>
      </c>
    </row>
    <row r="30" spans="1:4" s="1" customFormat="1" ht="21" customHeight="1">
      <c r="A30" s="102"/>
      <c r="B30" s="103"/>
      <c r="C30" s="104"/>
      <c r="D30" s="105"/>
    </row>
    <row r="31" spans="1:4" s="1" customFormat="1" ht="21" customHeight="1">
      <c r="A31" s="102"/>
      <c r="B31" s="103"/>
      <c r="C31" s="107"/>
      <c r="D31" s="107"/>
    </row>
    <row r="32" spans="1:4" s="1" customFormat="1" ht="12.75" customHeight="1">
      <c r="A32" s="102"/>
      <c r="B32" s="103"/>
      <c r="C32" s="107"/>
      <c r="D32" s="107"/>
    </row>
    <row r="33" spans="1:4" s="1" customFormat="1" ht="15" customHeight="1">
      <c r="A33" s="102"/>
      <c r="B33" s="103"/>
      <c r="C33" s="107"/>
      <c r="D33" s="107"/>
    </row>
    <row r="34" spans="1:4" s="1" customFormat="1" ht="12" customHeight="1">
      <c r="A34" s="102"/>
      <c r="B34" s="103"/>
      <c r="C34" s="107"/>
      <c r="D34" s="107"/>
    </row>
    <row r="35" spans="1:4" s="1" customFormat="1" ht="21" customHeight="1">
      <c r="A35" s="102"/>
      <c r="B35" s="103"/>
      <c r="C35" s="107"/>
      <c r="D35" s="107"/>
    </row>
    <row r="36" spans="1:4" s="1" customFormat="1" ht="21" customHeight="1">
      <c r="A36" s="102"/>
      <c r="B36" s="152"/>
      <c r="C36" s="152"/>
      <c r="D36" s="152"/>
    </row>
    <row r="37" spans="1:4" s="1" customFormat="1" ht="21" customHeight="1">
      <c r="A37" s="102"/>
      <c r="B37" s="106"/>
      <c r="C37" s="106"/>
      <c r="D37" s="106"/>
    </row>
    <row r="38" spans="1:4" s="1" customFormat="1" ht="30" customHeight="1">
      <c r="A38" s="108"/>
      <c r="B38" s="108"/>
      <c r="C38" s="109"/>
      <c r="D38" s="105"/>
    </row>
    <row r="39" spans="1:4" ht="15">
      <c r="A39" s="110"/>
      <c r="B39" s="111"/>
      <c r="C39" s="112"/>
      <c r="D39" s="7"/>
    </row>
    <row r="40" spans="1:4" s="1" customFormat="1" ht="23.25" customHeight="1">
      <c r="A40" s="102"/>
      <c r="B40" s="103"/>
      <c r="C40" s="104"/>
      <c r="D40" s="105"/>
    </row>
    <row r="41" spans="1:4" ht="12.75">
      <c r="A41" s="6"/>
      <c r="B41" s="7"/>
      <c r="C41" s="8"/>
      <c r="D41" s="7"/>
    </row>
    <row r="42" spans="1:4" ht="12.75">
      <c r="A42" s="6"/>
      <c r="B42" s="7"/>
      <c r="C42" s="8"/>
      <c r="D42" s="7"/>
    </row>
    <row r="43" spans="1:4" ht="12.75">
      <c r="A43" s="6"/>
      <c r="B43" s="7"/>
      <c r="C43" s="8"/>
      <c r="D43" s="7"/>
    </row>
    <row r="44" spans="1:4" ht="12.75">
      <c r="A44" s="6"/>
      <c r="B44" s="7"/>
      <c r="C44" s="8"/>
      <c r="D44" s="7"/>
    </row>
    <row r="45" spans="1:4" ht="12.75">
      <c r="A45" s="6"/>
      <c r="B45" s="7"/>
      <c r="C45" s="8"/>
      <c r="D45" s="7"/>
    </row>
    <row r="46" spans="1:4" ht="12.75">
      <c r="A46" s="6"/>
      <c r="B46" s="7"/>
      <c r="C46" s="8"/>
      <c r="D46" s="7"/>
    </row>
    <row r="47" spans="1:4" ht="12.75">
      <c r="A47" s="6"/>
      <c r="B47" s="7"/>
      <c r="C47" s="8"/>
      <c r="D47" s="7"/>
    </row>
    <row r="48" spans="1:4" ht="12.75">
      <c r="A48" s="6"/>
      <c r="B48" s="7"/>
      <c r="C48" s="8"/>
      <c r="D48" s="7"/>
    </row>
    <row r="49" spans="1:4" ht="12.75">
      <c r="A49" s="6"/>
      <c r="B49" s="7"/>
      <c r="C49" s="8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</sheetData>
  <mergeCells count="6">
    <mergeCell ref="B24:C24"/>
    <mergeCell ref="B36:D36"/>
    <mergeCell ref="B6:D6"/>
    <mergeCell ref="A29:B29"/>
    <mergeCell ref="A10:B10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60" workbookViewId="0" topLeftCell="A1">
      <selection activeCell="I5" sqref="I5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46.875" style="0" customWidth="1"/>
    <col min="4" max="4" width="28.875" style="0" customWidth="1"/>
  </cols>
  <sheetData>
    <row r="1" ht="12.75">
      <c r="D1" s="11" t="s">
        <v>95</v>
      </c>
    </row>
    <row r="2" ht="12.75">
      <c r="D2" s="11" t="s">
        <v>148</v>
      </c>
    </row>
    <row r="3" ht="12.75">
      <c r="D3" s="11" t="s">
        <v>85</v>
      </c>
    </row>
    <row r="4" ht="12.75">
      <c r="D4" s="11" t="s">
        <v>149</v>
      </c>
    </row>
    <row r="6" ht="12.75">
      <c r="D6" s="11"/>
    </row>
    <row r="7" spans="1:4" ht="15.75">
      <c r="A7" s="151" t="s">
        <v>130</v>
      </c>
      <c r="B7" s="151"/>
      <c r="C7" s="151"/>
      <c r="D7" s="151"/>
    </row>
    <row r="8" spans="1:4" ht="15.75">
      <c r="A8" s="151" t="s">
        <v>102</v>
      </c>
      <c r="B8" s="151"/>
      <c r="C8" s="151"/>
      <c r="D8" s="151"/>
    </row>
    <row r="9" spans="2:4" ht="12.75">
      <c r="B9" s="9"/>
      <c r="C9" s="9"/>
      <c r="D9" s="9"/>
    </row>
    <row r="10" spans="1:4" ht="15.75">
      <c r="A10" s="99" t="s">
        <v>10</v>
      </c>
      <c r="B10" s="100" t="s">
        <v>34</v>
      </c>
      <c r="C10" s="99" t="s">
        <v>1</v>
      </c>
      <c r="D10" s="99" t="s">
        <v>154</v>
      </c>
    </row>
    <row r="11" spans="1:4" ht="15">
      <c r="A11" s="80">
        <v>600</v>
      </c>
      <c r="B11" s="73"/>
      <c r="C11" s="83" t="s">
        <v>35</v>
      </c>
      <c r="D11" s="97">
        <f>SUM(D12)</f>
        <v>2755000</v>
      </c>
    </row>
    <row r="12" spans="1:4" ht="15" customHeight="1">
      <c r="A12" s="76"/>
      <c r="B12" s="57">
        <v>60014</v>
      </c>
      <c r="C12" s="84" t="s">
        <v>36</v>
      </c>
      <c r="D12" s="98">
        <f>SUM(D13:D19)</f>
        <v>2755000</v>
      </c>
    </row>
    <row r="13" spans="1:4" ht="25.5">
      <c r="A13" s="85"/>
      <c r="B13" s="85"/>
      <c r="C13" s="86" t="s">
        <v>132</v>
      </c>
      <c r="D13" s="37">
        <v>120000</v>
      </c>
    </row>
    <row r="14" spans="1:4" ht="25.5">
      <c r="A14" s="85"/>
      <c r="B14" s="85"/>
      <c r="C14" s="86" t="s">
        <v>133</v>
      </c>
      <c r="D14" s="37">
        <v>40000</v>
      </c>
    </row>
    <row r="15" spans="1:4" ht="25.5">
      <c r="A15" s="85"/>
      <c r="B15" s="85"/>
      <c r="C15" s="86" t="s">
        <v>134</v>
      </c>
      <c r="D15" s="37">
        <v>60000</v>
      </c>
    </row>
    <row r="16" spans="1:4" ht="38.25">
      <c r="A16" s="85"/>
      <c r="B16" s="85"/>
      <c r="C16" s="86" t="s">
        <v>138</v>
      </c>
      <c r="D16" s="37">
        <v>375000</v>
      </c>
    </row>
    <row r="17" spans="1:4" ht="38.25">
      <c r="A17" s="85"/>
      <c r="B17" s="85"/>
      <c r="C17" s="86" t="s">
        <v>145</v>
      </c>
      <c r="D17" s="37">
        <v>225000</v>
      </c>
    </row>
    <row r="18" spans="1:4" ht="38.25">
      <c r="A18" s="85"/>
      <c r="B18" s="85"/>
      <c r="C18" s="86" t="s">
        <v>146</v>
      </c>
      <c r="D18" s="37">
        <v>1035000</v>
      </c>
    </row>
    <row r="19" spans="1:4" ht="38.25">
      <c r="A19" s="85"/>
      <c r="B19" s="85"/>
      <c r="C19" s="86" t="s">
        <v>139</v>
      </c>
      <c r="D19" s="37">
        <v>900000</v>
      </c>
    </row>
    <row r="20" spans="1:4" ht="15">
      <c r="A20" s="80">
        <v>750</v>
      </c>
      <c r="B20" s="73"/>
      <c r="C20" s="83" t="s">
        <v>39</v>
      </c>
      <c r="D20" s="97">
        <f>SUM(D21)</f>
        <v>150000</v>
      </c>
    </row>
    <row r="21" spans="1:4" ht="15" customHeight="1">
      <c r="A21" s="76"/>
      <c r="B21" s="57">
        <v>75020</v>
      </c>
      <c r="C21" s="84" t="s">
        <v>40</v>
      </c>
      <c r="D21" s="98">
        <f>SUM(D22:D22)</f>
        <v>150000</v>
      </c>
    </row>
    <row r="22" spans="1:4" s="129" customFormat="1" ht="25.5">
      <c r="A22" s="128"/>
      <c r="B22" s="119"/>
      <c r="C22" s="120" t="s">
        <v>140</v>
      </c>
      <c r="D22" s="121">
        <v>150000</v>
      </c>
    </row>
    <row r="23" spans="1:4" ht="28.5" customHeight="1">
      <c r="A23" s="80">
        <v>754</v>
      </c>
      <c r="B23" s="73"/>
      <c r="C23" s="81" t="s">
        <v>79</v>
      </c>
      <c r="D23" s="97">
        <f>SUM(D24)</f>
        <v>33000</v>
      </c>
    </row>
    <row r="24" spans="1:4" ht="25.5">
      <c r="A24" s="76"/>
      <c r="B24" s="57">
        <v>75411</v>
      </c>
      <c r="C24" s="82" t="s">
        <v>42</v>
      </c>
      <c r="D24" s="98">
        <f>SUM(D25:D25)</f>
        <v>33000</v>
      </c>
    </row>
    <row r="25" spans="1:4" ht="51">
      <c r="A25" s="76"/>
      <c r="B25" s="76"/>
      <c r="C25" s="21" t="s">
        <v>104</v>
      </c>
      <c r="D25" s="37">
        <v>33000</v>
      </c>
    </row>
    <row r="26" spans="1:4" ht="15">
      <c r="A26" s="79">
        <v>801</v>
      </c>
      <c r="B26" s="80"/>
      <c r="C26" s="83" t="s">
        <v>43</v>
      </c>
      <c r="D26" s="97">
        <f>D27+D29</f>
        <v>839000</v>
      </c>
    </row>
    <row r="27" spans="1:4" s="9" customFormat="1" ht="12.75">
      <c r="A27" s="75"/>
      <c r="B27" s="57">
        <v>80102</v>
      </c>
      <c r="C27" s="84" t="s">
        <v>103</v>
      </c>
      <c r="D27" s="98">
        <f>SUM(D28:D28)</f>
        <v>50000</v>
      </c>
    </row>
    <row r="28" spans="1:4" s="129" customFormat="1" ht="12.75">
      <c r="A28" s="128"/>
      <c r="B28" s="119"/>
      <c r="C28" s="120" t="s">
        <v>131</v>
      </c>
      <c r="D28" s="121">
        <v>50000</v>
      </c>
    </row>
    <row r="29" spans="1:4" s="127" customFormat="1" ht="12.75">
      <c r="A29" s="123"/>
      <c r="B29" s="124">
        <v>80130</v>
      </c>
      <c r="C29" s="125" t="s">
        <v>44</v>
      </c>
      <c r="D29" s="126">
        <f>D30+D31</f>
        <v>789000</v>
      </c>
    </row>
    <row r="30" spans="1:4" s="129" customFormat="1" ht="38.25">
      <c r="A30" s="128"/>
      <c r="B30" s="119"/>
      <c r="C30" s="120" t="s">
        <v>141</v>
      </c>
      <c r="D30" s="121">
        <v>519000</v>
      </c>
    </row>
    <row r="31" spans="1:4" s="129" customFormat="1" ht="38.25">
      <c r="A31" s="128"/>
      <c r="B31" s="119"/>
      <c r="C31" s="120" t="s">
        <v>142</v>
      </c>
      <c r="D31" s="121">
        <v>270000</v>
      </c>
    </row>
    <row r="32" spans="1:4" s="137" customFormat="1" ht="15">
      <c r="A32" s="145">
        <v>851</v>
      </c>
      <c r="B32" s="134"/>
      <c r="C32" s="146" t="s">
        <v>136</v>
      </c>
      <c r="D32" s="136">
        <f>D33</f>
        <v>303048</v>
      </c>
    </row>
    <row r="33" spans="1:4" s="127" customFormat="1" ht="12.75">
      <c r="A33" s="123"/>
      <c r="B33" s="124">
        <v>85121</v>
      </c>
      <c r="C33" s="125" t="s">
        <v>135</v>
      </c>
      <c r="D33" s="126">
        <f>D34</f>
        <v>303048</v>
      </c>
    </row>
    <row r="34" spans="1:4" s="129" customFormat="1" ht="51">
      <c r="A34" s="128"/>
      <c r="B34" s="119"/>
      <c r="C34" s="120" t="s">
        <v>143</v>
      </c>
      <c r="D34" s="121">
        <v>303048</v>
      </c>
    </row>
    <row r="35" spans="1:4" s="137" customFormat="1" ht="15">
      <c r="A35" s="145">
        <v>852</v>
      </c>
      <c r="B35" s="134"/>
      <c r="C35" s="146" t="s">
        <v>45</v>
      </c>
      <c r="D35" s="136">
        <f>D36</f>
        <v>28500</v>
      </c>
    </row>
    <row r="36" spans="1:4" s="127" customFormat="1" ht="12.75">
      <c r="A36" s="123"/>
      <c r="B36" s="124">
        <v>85202</v>
      </c>
      <c r="C36" s="125" t="s">
        <v>137</v>
      </c>
      <c r="D36" s="126">
        <f>D37</f>
        <v>28500</v>
      </c>
    </row>
    <row r="37" spans="1:4" s="129" customFormat="1" ht="38.25">
      <c r="A37" s="128"/>
      <c r="B37" s="119"/>
      <c r="C37" s="120" t="s">
        <v>144</v>
      </c>
      <c r="D37" s="121">
        <v>28500</v>
      </c>
    </row>
    <row r="38" spans="1:4" s="130" customFormat="1" ht="30">
      <c r="A38" s="79">
        <v>853</v>
      </c>
      <c r="B38" s="80"/>
      <c r="C38" s="83" t="s">
        <v>114</v>
      </c>
      <c r="D38" s="97">
        <f>D39</f>
        <v>55000</v>
      </c>
    </row>
    <row r="39" spans="1:4" s="127" customFormat="1" ht="12.75">
      <c r="A39" s="123"/>
      <c r="B39" s="124">
        <v>85333</v>
      </c>
      <c r="C39" s="125" t="s">
        <v>110</v>
      </c>
      <c r="D39" s="126">
        <f>D40</f>
        <v>55000</v>
      </c>
    </row>
    <row r="40" spans="1:4" ht="12.75">
      <c r="A40" s="76"/>
      <c r="B40" s="57"/>
      <c r="C40" s="21" t="s">
        <v>111</v>
      </c>
      <c r="D40" s="37">
        <v>55000</v>
      </c>
    </row>
    <row r="41" spans="1:4" ht="15">
      <c r="A41" s="73"/>
      <c r="B41" s="73"/>
      <c r="C41" s="79" t="s">
        <v>14</v>
      </c>
      <c r="D41" s="97">
        <f>SUM(D11+D20+D23+D26+D38+D32+D35)</f>
        <v>4163548</v>
      </c>
    </row>
    <row r="42" spans="1:4" ht="15">
      <c r="A42" s="44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3"/>
  <sheetViews>
    <sheetView workbookViewId="0" topLeftCell="A1">
      <selection activeCell="C4" sqref="C4"/>
    </sheetView>
  </sheetViews>
  <sheetFormatPr defaultColWidth="9.00390625" defaultRowHeight="12.75"/>
  <cols>
    <col min="1" max="1" width="6.00390625" style="0" customWidth="1"/>
    <col min="2" max="2" width="8.625" style="0" customWidth="1"/>
    <col min="3" max="3" width="49.125" style="0" customWidth="1"/>
    <col min="4" max="4" width="22.125" style="0" customWidth="1"/>
  </cols>
  <sheetData>
    <row r="1" ht="12.75">
      <c r="D1" s="11" t="s">
        <v>32</v>
      </c>
    </row>
    <row r="2" ht="12.75">
      <c r="D2" s="11" t="s">
        <v>148</v>
      </c>
    </row>
    <row r="3" ht="12.75">
      <c r="D3" s="11" t="s">
        <v>85</v>
      </c>
    </row>
    <row r="4" ht="12.75">
      <c r="D4" s="11" t="s">
        <v>149</v>
      </c>
    </row>
    <row r="7" spans="1:4" ht="15.75">
      <c r="A7" s="151" t="s">
        <v>126</v>
      </c>
      <c r="B7" s="151"/>
      <c r="C7" s="151"/>
      <c r="D7" s="151"/>
    </row>
    <row r="8" spans="1:4" ht="15">
      <c r="A8" s="156"/>
      <c r="B8" s="156"/>
      <c r="C8" s="156"/>
      <c r="D8" s="156"/>
    </row>
    <row r="10" spans="1:4" ht="25.5">
      <c r="A10" s="65" t="s">
        <v>10</v>
      </c>
      <c r="B10" s="48" t="s">
        <v>34</v>
      </c>
      <c r="C10" s="40" t="s">
        <v>46</v>
      </c>
      <c r="D10" s="40" t="s">
        <v>154</v>
      </c>
    </row>
    <row r="11" spans="1:4" ht="15">
      <c r="A11" s="66">
        <v>600</v>
      </c>
      <c r="B11" s="72"/>
      <c r="C11" s="72" t="s">
        <v>77</v>
      </c>
      <c r="D11" s="97">
        <f>(D12)</f>
        <v>915000</v>
      </c>
    </row>
    <row r="12" spans="1:4" ht="12.75">
      <c r="A12" s="67"/>
      <c r="B12" s="40">
        <v>60014</v>
      </c>
      <c r="C12" s="48" t="s">
        <v>36</v>
      </c>
      <c r="D12" s="98">
        <f>SUM(D13:D14)</f>
        <v>915000</v>
      </c>
    </row>
    <row r="13" spans="1:4" s="129" customFormat="1" ht="12.75">
      <c r="A13" s="140"/>
      <c r="B13" s="141"/>
      <c r="C13" s="142" t="s">
        <v>50</v>
      </c>
      <c r="D13" s="121">
        <v>195000</v>
      </c>
    </row>
    <row r="14" spans="1:4" s="129" customFormat="1" ht="12.75">
      <c r="A14" s="140"/>
      <c r="B14" s="141"/>
      <c r="C14" s="142" t="s">
        <v>115</v>
      </c>
      <c r="D14" s="121">
        <v>720000</v>
      </c>
    </row>
    <row r="15" spans="1:4" ht="15">
      <c r="A15" s="68">
        <v>750</v>
      </c>
      <c r="B15" s="73"/>
      <c r="C15" s="74" t="s">
        <v>47</v>
      </c>
      <c r="D15" s="97">
        <f>D16</f>
        <v>106030</v>
      </c>
    </row>
    <row r="16" spans="1:4" ht="12.75">
      <c r="A16" s="69"/>
      <c r="B16" s="75">
        <v>75020</v>
      </c>
      <c r="C16" s="24" t="s">
        <v>40</v>
      </c>
      <c r="D16" s="98">
        <f>SUM(D17:D24)</f>
        <v>106030</v>
      </c>
    </row>
    <row r="17" spans="1:4" ht="13.5" customHeight="1">
      <c r="A17" s="69"/>
      <c r="B17" s="76"/>
      <c r="C17" s="77" t="s">
        <v>48</v>
      </c>
      <c r="D17" s="37">
        <v>10098</v>
      </c>
    </row>
    <row r="18" spans="1:4" ht="13.5" customHeight="1">
      <c r="A18" s="69"/>
      <c r="B18" s="76"/>
      <c r="C18" s="77" t="s">
        <v>49</v>
      </c>
      <c r="D18" s="37">
        <v>10098</v>
      </c>
    </row>
    <row r="19" spans="1:4" ht="13.5" customHeight="1">
      <c r="A19" s="69"/>
      <c r="B19" s="76"/>
      <c r="C19" s="77" t="s">
        <v>50</v>
      </c>
      <c r="D19" s="37">
        <v>10098</v>
      </c>
    </row>
    <row r="20" spans="1:4" ht="13.5" customHeight="1">
      <c r="A20" s="69"/>
      <c r="B20" s="76"/>
      <c r="C20" s="77" t="s">
        <v>51</v>
      </c>
      <c r="D20" s="37">
        <v>10098</v>
      </c>
    </row>
    <row r="21" spans="1:4" ht="13.5" customHeight="1">
      <c r="A21" s="69"/>
      <c r="B21" s="76"/>
      <c r="C21" s="77" t="s">
        <v>52</v>
      </c>
      <c r="D21" s="37">
        <v>10098</v>
      </c>
    </row>
    <row r="22" spans="1:4" ht="13.5" customHeight="1">
      <c r="A22" s="69"/>
      <c r="B22" s="76"/>
      <c r="C22" s="77" t="s">
        <v>53</v>
      </c>
      <c r="D22" s="37">
        <v>15148</v>
      </c>
    </row>
    <row r="23" spans="1:4" ht="13.5" customHeight="1">
      <c r="A23" s="69"/>
      <c r="B23" s="76"/>
      <c r="C23" s="77" t="s">
        <v>54</v>
      </c>
      <c r="D23" s="37">
        <v>30294</v>
      </c>
    </row>
    <row r="24" spans="1:4" ht="13.5" customHeight="1">
      <c r="A24" s="69"/>
      <c r="B24" s="76"/>
      <c r="C24" s="77" t="s">
        <v>55</v>
      </c>
      <c r="D24" s="37">
        <v>10098</v>
      </c>
    </row>
    <row r="25" spans="1:4" ht="15">
      <c r="A25" s="70">
        <v>801</v>
      </c>
      <c r="B25" s="78"/>
      <c r="C25" s="74" t="s">
        <v>43</v>
      </c>
      <c r="D25" s="97">
        <f>D26+D37</f>
        <v>864590</v>
      </c>
    </row>
    <row r="26" spans="1:4" ht="12.75">
      <c r="A26" s="69"/>
      <c r="B26" s="57">
        <v>80120</v>
      </c>
      <c r="C26" s="24" t="s">
        <v>56</v>
      </c>
      <c r="D26" s="98">
        <f>SUM(D27:D36)</f>
        <v>694464</v>
      </c>
    </row>
    <row r="27" spans="1:4" ht="25.5">
      <c r="A27" s="69"/>
      <c r="B27" s="76"/>
      <c r="C27" s="77" t="s">
        <v>75</v>
      </c>
      <c r="D27" s="37">
        <v>81385</v>
      </c>
    </row>
    <row r="28" spans="1:4" ht="25.5">
      <c r="A28" s="69"/>
      <c r="B28" s="76"/>
      <c r="C28" s="77" t="s">
        <v>87</v>
      </c>
      <c r="D28" s="37">
        <v>247693</v>
      </c>
    </row>
    <row r="29" spans="1:4" ht="12.75">
      <c r="A29" s="69"/>
      <c r="B29" s="76"/>
      <c r="C29" s="77" t="s">
        <v>88</v>
      </c>
      <c r="D29" s="37">
        <v>76793</v>
      </c>
    </row>
    <row r="30" spans="1:4" ht="25.5">
      <c r="A30" s="69"/>
      <c r="B30" s="76"/>
      <c r="C30" s="77" t="s">
        <v>89</v>
      </c>
      <c r="D30" s="37">
        <v>29726</v>
      </c>
    </row>
    <row r="31" spans="1:4" ht="25.5">
      <c r="A31" s="69"/>
      <c r="B31" s="76"/>
      <c r="C31" s="77" t="s">
        <v>90</v>
      </c>
      <c r="D31" s="37">
        <v>23533</v>
      </c>
    </row>
    <row r="32" spans="1:4" ht="25.5">
      <c r="A32" s="69"/>
      <c r="B32" s="76"/>
      <c r="C32" s="77" t="s">
        <v>70</v>
      </c>
      <c r="D32" s="37">
        <v>14863</v>
      </c>
    </row>
    <row r="33" spans="1:4" ht="25.5">
      <c r="A33" s="69"/>
      <c r="B33" s="76"/>
      <c r="C33" s="77" t="s">
        <v>91</v>
      </c>
      <c r="D33" s="37">
        <v>58214</v>
      </c>
    </row>
    <row r="34" spans="1:4" ht="25.5">
      <c r="A34" s="69"/>
      <c r="B34" s="76"/>
      <c r="C34" s="77" t="s">
        <v>81</v>
      </c>
      <c r="D34" s="37">
        <v>18579</v>
      </c>
    </row>
    <row r="35" spans="1:4" ht="12.75">
      <c r="A35" s="69"/>
      <c r="B35" s="76"/>
      <c r="C35" s="77" t="s">
        <v>92</v>
      </c>
      <c r="D35" s="37">
        <v>84225</v>
      </c>
    </row>
    <row r="36" spans="1:4" ht="25.5">
      <c r="A36" s="69"/>
      <c r="B36" s="76"/>
      <c r="C36" s="77" t="s">
        <v>93</v>
      </c>
      <c r="D36" s="37">
        <v>59453</v>
      </c>
    </row>
    <row r="37" spans="1:4" ht="12.75">
      <c r="A37" s="69"/>
      <c r="B37" s="57">
        <v>80130</v>
      </c>
      <c r="C37" s="24" t="s">
        <v>44</v>
      </c>
      <c r="D37" s="98">
        <f>SUM(D38:D42)</f>
        <v>170126</v>
      </c>
    </row>
    <row r="38" spans="1:4" ht="25.5">
      <c r="A38" s="71"/>
      <c r="B38" s="58"/>
      <c r="C38" s="77" t="s">
        <v>82</v>
      </c>
      <c r="D38" s="37">
        <v>46028</v>
      </c>
    </row>
    <row r="39" spans="1:4" ht="25.5">
      <c r="A39" s="71"/>
      <c r="B39" s="58"/>
      <c r="C39" s="77" t="s">
        <v>116</v>
      </c>
      <c r="D39" s="37">
        <v>22563</v>
      </c>
    </row>
    <row r="40" spans="1:4" ht="25.5">
      <c r="A40" s="69"/>
      <c r="B40" s="76"/>
      <c r="C40" s="77" t="s">
        <v>117</v>
      </c>
      <c r="D40" s="37">
        <v>42306</v>
      </c>
    </row>
    <row r="41" spans="1:4" ht="25.5">
      <c r="A41" s="76"/>
      <c r="B41" s="76"/>
      <c r="C41" s="77" t="s">
        <v>118</v>
      </c>
      <c r="D41" s="37">
        <v>42306</v>
      </c>
    </row>
    <row r="42" spans="1:4" ht="25.5">
      <c r="A42" s="69"/>
      <c r="B42" s="76"/>
      <c r="C42" s="77" t="s">
        <v>119</v>
      </c>
      <c r="D42" s="37">
        <v>16923</v>
      </c>
    </row>
    <row r="43" spans="1:4" ht="15">
      <c r="A43" s="70">
        <v>852</v>
      </c>
      <c r="B43" s="78"/>
      <c r="C43" s="74" t="s">
        <v>45</v>
      </c>
      <c r="D43" s="97">
        <f>D44+D48+D46</f>
        <v>1502919</v>
      </c>
    </row>
    <row r="44" spans="1:4" ht="12.75">
      <c r="A44" s="69"/>
      <c r="B44" s="57">
        <v>85201</v>
      </c>
      <c r="C44" s="24" t="s">
        <v>57</v>
      </c>
      <c r="D44" s="98">
        <f>SUM(D45:D45)</f>
        <v>856686</v>
      </c>
    </row>
    <row r="45" spans="1:4" ht="76.5">
      <c r="A45" s="69"/>
      <c r="B45" s="76"/>
      <c r="C45" s="77" t="s">
        <v>78</v>
      </c>
      <c r="D45" s="37">
        <v>856686</v>
      </c>
    </row>
    <row r="46" spans="1:4" s="127" customFormat="1" ht="12.75">
      <c r="A46" s="144"/>
      <c r="B46" s="123">
        <v>85203</v>
      </c>
      <c r="C46" s="132" t="s">
        <v>58</v>
      </c>
      <c r="D46" s="126">
        <f>D47</f>
        <v>435367</v>
      </c>
    </row>
    <row r="47" spans="1:4" ht="25.5">
      <c r="A47" s="69"/>
      <c r="B47" s="76"/>
      <c r="C47" s="77" t="s">
        <v>129</v>
      </c>
      <c r="D47" s="37">
        <v>435367</v>
      </c>
    </row>
    <row r="48" spans="1:4" ht="12.75">
      <c r="A48" s="71"/>
      <c r="B48" s="57">
        <v>85204</v>
      </c>
      <c r="C48" s="24" t="s">
        <v>59</v>
      </c>
      <c r="D48" s="98">
        <f>SUM(D49:D49)</f>
        <v>210866</v>
      </c>
    </row>
    <row r="49" spans="1:4" ht="51">
      <c r="A49" s="71"/>
      <c r="B49" s="58"/>
      <c r="C49" s="77" t="s">
        <v>74</v>
      </c>
      <c r="D49" s="37">
        <v>210866</v>
      </c>
    </row>
    <row r="50" spans="1:4" s="137" customFormat="1" ht="30">
      <c r="A50" s="133">
        <v>853</v>
      </c>
      <c r="B50" s="134"/>
      <c r="C50" s="135" t="s">
        <v>114</v>
      </c>
      <c r="D50" s="136">
        <f>D51</f>
        <v>3051</v>
      </c>
    </row>
    <row r="51" spans="1:4" s="127" customFormat="1" ht="25.5">
      <c r="A51" s="131"/>
      <c r="B51" s="124">
        <v>85311</v>
      </c>
      <c r="C51" s="132" t="s">
        <v>128</v>
      </c>
      <c r="D51" s="126">
        <f>D52</f>
        <v>3051</v>
      </c>
    </row>
    <row r="52" spans="1:4" ht="51">
      <c r="A52" s="71"/>
      <c r="B52" s="58"/>
      <c r="C52" s="77" t="s">
        <v>127</v>
      </c>
      <c r="D52" s="37">
        <v>3051</v>
      </c>
    </row>
    <row r="53" spans="1:4" s="137" customFormat="1" ht="15">
      <c r="A53" s="133">
        <v>854</v>
      </c>
      <c r="B53" s="134"/>
      <c r="C53" s="135" t="s">
        <v>112</v>
      </c>
      <c r="D53" s="136">
        <f>D54</f>
        <v>300918</v>
      </c>
    </row>
    <row r="54" spans="1:4" s="127" customFormat="1" ht="12.75">
      <c r="A54" s="131"/>
      <c r="B54" s="124">
        <v>85407</v>
      </c>
      <c r="C54" s="132" t="s">
        <v>113</v>
      </c>
      <c r="D54" s="126">
        <v>300918</v>
      </c>
    </row>
    <row r="55" spans="1:4" s="129" customFormat="1" ht="12.75">
      <c r="A55" s="138"/>
      <c r="B55" s="119"/>
      <c r="C55" s="139" t="s">
        <v>125</v>
      </c>
      <c r="D55" s="121">
        <v>300918</v>
      </c>
    </row>
    <row r="56" spans="1:4" ht="15">
      <c r="A56" s="70">
        <v>921</v>
      </c>
      <c r="B56" s="78"/>
      <c r="C56" s="74" t="s">
        <v>60</v>
      </c>
      <c r="D56" s="97">
        <f>SUM(D57)</f>
        <v>65000</v>
      </c>
    </row>
    <row r="57" spans="1:4" ht="12.75">
      <c r="A57" s="69"/>
      <c r="B57" s="57">
        <v>92116</v>
      </c>
      <c r="C57" s="24" t="s">
        <v>61</v>
      </c>
      <c r="D57" s="98">
        <f>SUM(D58)</f>
        <v>65000</v>
      </c>
    </row>
    <row r="58" spans="1:4" ht="12.75">
      <c r="A58" s="69"/>
      <c r="B58" s="58"/>
      <c r="C58" s="77" t="s">
        <v>54</v>
      </c>
      <c r="D58" s="37">
        <v>65000</v>
      </c>
    </row>
    <row r="59" spans="1:4" ht="15" customHeight="1">
      <c r="A59" s="70">
        <v>926</v>
      </c>
      <c r="B59" s="78"/>
      <c r="C59" s="74" t="s">
        <v>62</v>
      </c>
      <c r="D59" s="97">
        <f>SUM(D60)</f>
        <v>22000</v>
      </c>
    </row>
    <row r="60" spans="1:4" ht="25.5">
      <c r="A60" s="69"/>
      <c r="B60" s="57">
        <v>92605</v>
      </c>
      <c r="C60" s="24" t="s">
        <v>76</v>
      </c>
      <c r="D60" s="98">
        <f>SUM(D61+D62)</f>
        <v>22000</v>
      </c>
    </row>
    <row r="61" spans="1:4" ht="25.5">
      <c r="A61" s="69"/>
      <c r="B61" s="76"/>
      <c r="C61" s="77" t="s">
        <v>123</v>
      </c>
      <c r="D61" s="37">
        <v>20000</v>
      </c>
    </row>
    <row r="62" spans="1:4" ht="25.5">
      <c r="A62" s="76"/>
      <c r="B62" s="76"/>
      <c r="C62" s="77" t="s">
        <v>124</v>
      </c>
      <c r="D62" s="37">
        <v>2000</v>
      </c>
    </row>
    <row r="63" spans="1:4" ht="15">
      <c r="A63" s="76"/>
      <c r="B63" s="76"/>
      <c r="C63" s="79" t="s">
        <v>14</v>
      </c>
      <c r="D63" s="97">
        <f>D15+D25+D43+D56+D59+D11+D53+D50</f>
        <v>3779508</v>
      </c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1">
      <selection activeCell="D2" sqref="D2"/>
    </sheetView>
  </sheetViews>
  <sheetFormatPr defaultColWidth="9.00390625" defaultRowHeight="12.75"/>
  <cols>
    <col min="1" max="1" width="7.875" style="0" customWidth="1"/>
    <col min="2" max="2" width="9.75390625" style="0" customWidth="1"/>
    <col min="3" max="3" width="7.75390625" style="0" customWidth="1"/>
    <col min="4" max="4" width="39.00390625" style="0" customWidth="1"/>
    <col min="5" max="5" width="24.625" style="0" customWidth="1"/>
  </cols>
  <sheetData>
    <row r="1" ht="12.75">
      <c r="E1" s="11" t="s">
        <v>96</v>
      </c>
    </row>
    <row r="2" ht="12.75">
      <c r="E2" s="11" t="s">
        <v>148</v>
      </c>
    </row>
    <row r="3" ht="12.75">
      <c r="E3" s="11" t="s">
        <v>85</v>
      </c>
    </row>
    <row r="4" ht="12.75">
      <c r="E4" s="11" t="s">
        <v>149</v>
      </c>
    </row>
    <row r="7" spans="1:5" ht="15.75">
      <c r="A7" s="151" t="s">
        <v>86</v>
      </c>
      <c r="B7" s="151"/>
      <c r="C7" s="151"/>
      <c r="D7" s="151"/>
      <c r="E7" s="151"/>
    </row>
    <row r="8" spans="1:5" ht="15.75">
      <c r="A8" s="151" t="s">
        <v>101</v>
      </c>
      <c r="B8" s="151"/>
      <c r="C8" s="151"/>
      <c r="D8" s="151"/>
      <c r="E8" s="151"/>
    </row>
    <row r="9" spans="1:5" ht="15.75">
      <c r="A9" s="151" t="s">
        <v>63</v>
      </c>
      <c r="B9" s="151"/>
      <c r="C9" s="151"/>
      <c r="D9" s="151"/>
      <c r="E9" s="151"/>
    </row>
    <row r="10" spans="1:5" ht="12.75">
      <c r="A10" s="157"/>
      <c r="B10" s="157"/>
      <c r="C10" s="157"/>
      <c r="D10" s="157"/>
      <c r="E10" s="157"/>
    </row>
    <row r="11" spans="1:5" ht="12.75">
      <c r="A11" s="49"/>
      <c r="B11" s="9"/>
      <c r="C11" s="9"/>
      <c r="D11" s="9"/>
      <c r="E11" s="9"/>
    </row>
    <row r="12" spans="1:10" ht="12.75">
      <c r="A12" s="42" t="s">
        <v>8</v>
      </c>
      <c r="B12" s="9"/>
      <c r="C12" s="9"/>
      <c r="D12" s="9"/>
      <c r="E12" s="42" t="s">
        <v>30</v>
      </c>
      <c r="J12" s="41" t="s">
        <v>30</v>
      </c>
    </row>
    <row r="13" spans="1:5" ht="24.75" customHeight="1">
      <c r="A13" s="158" t="s">
        <v>10</v>
      </c>
      <c r="B13" s="158" t="s">
        <v>34</v>
      </c>
      <c r="C13" s="158" t="s">
        <v>0</v>
      </c>
      <c r="D13" s="158" t="s">
        <v>64</v>
      </c>
      <c r="E13" s="158" t="s">
        <v>152</v>
      </c>
    </row>
    <row r="14" spans="1:5" ht="12.75">
      <c r="A14" s="159"/>
      <c r="B14" s="159"/>
      <c r="C14" s="159"/>
      <c r="D14" s="159"/>
      <c r="E14" s="159"/>
    </row>
    <row r="15" spans="1:5" ht="12.75">
      <c r="A15" s="47">
        <v>1</v>
      </c>
      <c r="B15" s="43">
        <v>2</v>
      </c>
      <c r="C15" s="43">
        <v>3</v>
      </c>
      <c r="D15" s="43">
        <v>4</v>
      </c>
      <c r="E15" s="46">
        <v>5</v>
      </c>
    </row>
    <row r="16" spans="1:5" ht="15" customHeight="1">
      <c r="A16" s="55" t="s">
        <v>71</v>
      </c>
      <c r="B16" s="43"/>
      <c r="C16" s="43"/>
      <c r="D16" s="50" t="s">
        <v>65</v>
      </c>
      <c r="E16" s="94">
        <f>SUM(E17)</f>
        <v>55000</v>
      </c>
    </row>
    <row r="17" spans="1:5" ht="25.5" customHeight="1">
      <c r="A17" s="47"/>
      <c r="B17" s="56" t="s">
        <v>72</v>
      </c>
      <c r="C17" s="43"/>
      <c r="D17" s="50" t="s">
        <v>94</v>
      </c>
      <c r="E17" s="94">
        <f>SUM(E18)</f>
        <v>55000</v>
      </c>
    </row>
    <row r="18" spans="1:5" ht="25.5" customHeight="1">
      <c r="A18" s="47"/>
      <c r="B18" s="43"/>
      <c r="C18" s="45">
        <v>2350</v>
      </c>
      <c r="D18" s="51" t="s">
        <v>99</v>
      </c>
      <c r="E18" s="95">
        <v>55000</v>
      </c>
    </row>
    <row r="19" spans="1:5" ht="15" customHeight="1">
      <c r="A19" s="47">
        <v>700</v>
      </c>
      <c r="B19" s="43"/>
      <c r="C19" s="43"/>
      <c r="D19" s="50" t="s">
        <v>66</v>
      </c>
      <c r="E19" s="94">
        <f>SUM(E20)</f>
        <v>1847000</v>
      </c>
    </row>
    <row r="20" spans="1:5" ht="25.5">
      <c r="A20" s="47"/>
      <c r="B20" s="43">
        <v>70005</v>
      </c>
      <c r="C20" s="43"/>
      <c r="D20" s="50" t="s">
        <v>67</v>
      </c>
      <c r="E20" s="94">
        <f>SUM(E21)</f>
        <v>1847000</v>
      </c>
    </row>
    <row r="21" spans="1:5" ht="25.5" customHeight="1">
      <c r="A21" s="47"/>
      <c r="B21" s="43"/>
      <c r="C21" s="45">
        <v>2350</v>
      </c>
      <c r="D21" s="51" t="s">
        <v>99</v>
      </c>
      <c r="E21" s="95">
        <v>1847000</v>
      </c>
    </row>
    <row r="22" spans="1:5" ht="15" customHeight="1">
      <c r="A22" s="47">
        <v>710</v>
      </c>
      <c r="B22" s="43"/>
      <c r="C22" s="43"/>
      <c r="D22" s="50" t="s">
        <v>37</v>
      </c>
      <c r="E22" s="94">
        <f>SUM(E23)</f>
        <v>6000</v>
      </c>
    </row>
    <row r="23" spans="1:5" ht="15" customHeight="1">
      <c r="A23" s="47"/>
      <c r="B23" s="43">
        <v>71015</v>
      </c>
      <c r="C23" s="43"/>
      <c r="D23" s="50" t="s">
        <v>38</v>
      </c>
      <c r="E23" s="94">
        <f>SUM(E24)</f>
        <v>6000</v>
      </c>
    </row>
    <row r="24" spans="1:5" ht="25.5" customHeight="1">
      <c r="A24" s="47"/>
      <c r="B24" s="43"/>
      <c r="C24" s="45">
        <v>2350</v>
      </c>
      <c r="D24" s="51" t="s">
        <v>99</v>
      </c>
      <c r="E24" s="95">
        <v>6000</v>
      </c>
    </row>
    <row r="25" spans="1:5" ht="25.5">
      <c r="A25" s="47">
        <v>754</v>
      </c>
      <c r="B25" s="43"/>
      <c r="C25" s="43"/>
      <c r="D25" s="50" t="s">
        <v>41</v>
      </c>
      <c r="E25" s="94">
        <f>SUM(E26)</f>
        <v>5000</v>
      </c>
    </row>
    <row r="26" spans="1:5" ht="15" customHeight="1">
      <c r="A26" s="47"/>
      <c r="B26" s="43">
        <v>75411</v>
      </c>
      <c r="C26" s="43"/>
      <c r="D26" s="50" t="s">
        <v>68</v>
      </c>
      <c r="E26" s="94">
        <f>SUM(E27)</f>
        <v>5000</v>
      </c>
    </row>
    <row r="27" spans="1:5" ht="25.5" customHeight="1">
      <c r="A27" s="57"/>
      <c r="B27" s="57"/>
      <c r="C27" s="58">
        <v>2350</v>
      </c>
      <c r="D27" s="51" t="s">
        <v>99</v>
      </c>
      <c r="E27" s="96">
        <v>5000</v>
      </c>
    </row>
    <row r="28" spans="1:5" ht="15" customHeight="1">
      <c r="A28" s="160" t="s">
        <v>14</v>
      </c>
      <c r="B28" s="161"/>
      <c r="C28" s="161"/>
      <c r="D28" s="162"/>
      <c r="E28" s="94">
        <f>SUM(E25+E22+E19+E16)</f>
        <v>1913000</v>
      </c>
    </row>
    <row r="29" spans="1:5" ht="12.75">
      <c r="A29" s="52"/>
      <c r="B29" s="9"/>
      <c r="C29" s="9"/>
      <c r="D29" s="9"/>
      <c r="E29" s="9"/>
    </row>
    <row r="30" spans="1:5" ht="12.75">
      <c r="A30" s="52"/>
      <c r="B30" s="9"/>
      <c r="C30" s="9"/>
      <c r="D30" s="9"/>
      <c r="E30" s="9"/>
    </row>
    <row r="31" spans="1:5" ht="12.75">
      <c r="A31" s="52"/>
      <c r="B31" s="9"/>
      <c r="C31" s="9"/>
      <c r="D31" s="9"/>
      <c r="E31" s="9"/>
    </row>
    <row r="32" spans="1:5" ht="12.75">
      <c r="A32" s="52"/>
      <c r="B32" s="9"/>
      <c r="C32" s="9"/>
      <c r="D32" s="9"/>
      <c r="E32" s="9"/>
    </row>
    <row r="33" spans="1:5" ht="12.75">
      <c r="A33" s="9"/>
      <c r="B33" s="9"/>
      <c r="C33" s="9"/>
      <c r="D33" s="9"/>
      <c r="E33" s="9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</sheetData>
  <mergeCells count="10">
    <mergeCell ref="E13:E14"/>
    <mergeCell ref="A28:D28"/>
    <mergeCell ref="A13:A14"/>
    <mergeCell ref="B13:B14"/>
    <mergeCell ref="C13:C14"/>
    <mergeCell ref="D13:D14"/>
    <mergeCell ref="A7:E7"/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14">
      <selection activeCell="E18" sqref="E18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5.375" style="0" customWidth="1"/>
    <col min="4" max="4" width="38.875" style="0" customWidth="1"/>
    <col min="5" max="5" width="13.625" style="0" customWidth="1"/>
    <col min="6" max="6" width="12.625" style="0" customWidth="1"/>
    <col min="7" max="7" width="12.375" style="0" customWidth="1"/>
  </cols>
  <sheetData>
    <row r="1" ht="12.75">
      <c r="F1" s="11" t="s">
        <v>147</v>
      </c>
    </row>
    <row r="2" ht="12.75">
      <c r="F2" s="11" t="s">
        <v>148</v>
      </c>
    </row>
    <row r="3" ht="12.75">
      <c r="F3" s="11" t="s">
        <v>85</v>
      </c>
    </row>
    <row r="4" ht="12.75">
      <c r="F4" s="11" t="s">
        <v>149</v>
      </c>
    </row>
    <row r="5" ht="12.75">
      <c r="F5" s="11"/>
    </row>
    <row r="7" spans="1:8" ht="15.75">
      <c r="A7" s="149" t="s">
        <v>150</v>
      </c>
      <c r="B7" s="148"/>
      <c r="C7" s="148"/>
      <c r="D7" s="148"/>
      <c r="E7" s="148"/>
      <c r="F7" s="148"/>
      <c r="G7" s="148"/>
      <c r="H7" s="148"/>
    </row>
    <row r="8" spans="1:6" ht="16.5" customHeight="1">
      <c r="A8" s="150" t="s">
        <v>22</v>
      </c>
      <c r="B8" s="148"/>
      <c r="C8" s="148"/>
      <c r="D8" s="148"/>
      <c r="E8" s="148"/>
      <c r="F8" s="148"/>
    </row>
    <row r="9" spans="1:7" ht="15.75">
      <c r="A9" s="151" t="s">
        <v>120</v>
      </c>
      <c r="B9" s="148"/>
      <c r="C9" s="148"/>
      <c r="D9" s="148"/>
      <c r="E9" s="148"/>
      <c r="F9" s="148"/>
      <c r="G9" s="38"/>
    </row>
    <row r="10" spans="1:7" ht="15.75">
      <c r="A10" s="38"/>
      <c r="B10" s="12"/>
      <c r="C10" s="12"/>
      <c r="D10" s="12"/>
      <c r="E10" s="12"/>
      <c r="F10" s="12"/>
      <c r="G10" s="38"/>
    </row>
    <row r="11" spans="1:5" ht="15">
      <c r="A11" s="147" t="s">
        <v>9</v>
      </c>
      <c r="B11" s="148"/>
      <c r="C11" s="148"/>
      <c r="D11" s="148"/>
      <c r="E11" s="12"/>
    </row>
    <row r="12" ht="12.75">
      <c r="G12" s="33" t="s">
        <v>30</v>
      </c>
    </row>
    <row r="13" spans="1:7" ht="44.25" customHeight="1">
      <c r="A13" s="25" t="s">
        <v>10</v>
      </c>
      <c r="B13" s="26" t="s">
        <v>11</v>
      </c>
      <c r="C13" s="26" t="s">
        <v>0</v>
      </c>
      <c r="D13" s="26" t="s">
        <v>1</v>
      </c>
      <c r="E13" s="89" t="s">
        <v>105</v>
      </c>
      <c r="F13" s="27" t="s">
        <v>151</v>
      </c>
      <c r="G13" s="28" t="s">
        <v>29</v>
      </c>
    </row>
    <row r="14" spans="1:7" ht="15" customHeight="1">
      <c r="A14" s="14">
        <v>900</v>
      </c>
      <c r="B14" s="14">
        <v>90011</v>
      </c>
      <c r="C14" s="20" t="s">
        <v>28</v>
      </c>
      <c r="D14" s="21" t="s">
        <v>16</v>
      </c>
      <c r="E14" s="116">
        <v>320000</v>
      </c>
      <c r="F14" s="31">
        <v>345000</v>
      </c>
      <c r="G14" s="59">
        <v>107.8</v>
      </c>
    </row>
    <row r="15" spans="3:7" ht="15" customHeight="1">
      <c r="C15" s="22"/>
      <c r="D15" s="13" t="s">
        <v>14</v>
      </c>
      <c r="E15" s="30">
        <f>SUM(E14)</f>
        <v>320000</v>
      </c>
      <c r="F15" s="30">
        <f>SUM(F14:F14)</f>
        <v>345000</v>
      </c>
      <c r="G15" s="60">
        <v>107.8</v>
      </c>
    </row>
    <row r="16" spans="3:7" ht="33" customHeight="1">
      <c r="C16" s="22"/>
      <c r="D16" s="54" t="s">
        <v>84</v>
      </c>
      <c r="E16" s="96">
        <v>107889</v>
      </c>
      <c r="F16" s="31">
        <v>437971</v>
      </c>
      <c r="G16" s="60"/>
    </row>
    <row r="17" spans="3:7" ht="15" customHeight="1">
      <c r="C17" s="22"/>
      <c r="D17" s="13" t="s">
        <v>15</v>
      </c>
      <c r="E17" s="30">
        <f>SUM(E15:E16)</f>
        <v>427889</v>
      </c>
      <c r="F17" s="30">
        <f>SUM(F15:F16)</f>
        <v>782971</v>
      </c>
      <c r="G17" s="60">
        <v>183</v>
      </c>
    </row>
    <row r="18" spans="3:7" ht="12.75">
      <c r="C18" s="23"/>
      <c r="G18" s="101"/>
    </row>
    <row r="19" ht="12.75">
      <c r="G19" s="7"/>
    </row>
    <row r="20" spans="1:5" ht="15">
      <c r="A20" s="147" t="s">
        <v>80</v>
      </c>
      <c r="B20" s="148"/>
      <c r="C20" s="148"/>
      <c r="D20" s="148"/>
      <c r="E20" s="12"/>
    </row>
    <row r="22" spans="1:7" ht="43.5" customHeight="1">
      <c r="A22" s="25" t="s">
        <v>10</v>
      </c>
      <c r="B22" s="25" t="s">
        <v>11</v>
      </c>
      <c r="C22" s="26" t="s">
        <v>0</v>
      </c>
      <c r="D22" s="26" t="s">
        <v>1</v>
      </c>
      <c r="E22" s="89" t="s">
        <v>105</v>
      </c>
      <c r="F22" s="27" t="s">
        <v>151</v>
      </c>
      <c r="G22" s="28" t="s">
        <v>29</v>
      </c>
    </row>
    <row r="23" spans="1:7" ht="15" customHeight="1">
      <c r="A23" s="25">
        <v>900</v>
      </c>
      <c r="B23" s="25">
        <v>90011</v>
      </c>
      <c r="C23" s="17">
        <v>4210</v>
      </c>
      <c r="D23" s="15" t="s">
        <v>17</v>
      </c>
      <c r="E23" s="113">
        <v>5000</v>
      </c>
      <c r="F23" s="29">
        <v>5000</v>
      </c>
      <c r="G23" s="143">
        <v>100</v>
      </c>
    </row>
    <row r="24" spans="1:7" ht="13.5" customHeight="1">
      <c r="A24" s="15"/>
      <c r="B24" s="15"/>
      <c r="C24" s="17">
        <v>4300</v>
      </c>
      <c r="D24" s="15" t="s">
        <v>20</v>
      </c>
      <c r="E24" s="113">
        <v>4000</v>
      </c>
      <c r="F24" s="29">
        <v>34000</v>
      </c>
      <c r="G24" s="117">
        <v>850</v>
      </c>
    </row>
    <row r="25" spans="1:7" ht="12.75">
      <c r="A25" s="15"/>
      <c r="B25" s="15"/>
      <c r="C25" s="17">
        <v>6110</v>
      </c>
      <c r="D25" s="18" t="s">
        <v>23</v>
      </c>
      <c r="E25" s="114">
        <v>409889</v>
      </c>
      <c r="F25" s="29">
        <v>709889</v>
      </c>
      <c r="G25" s="117">
        <v>173.19</v>
      </c>
    </row>
    <row r="26" spans="1:7" ht="25.5">
      <c r="A26" s="15"/>
      <c r="B26" s="15"/>
      <c r="C26" s="17">
        <v>6120</v>
      </c>
      <c r="D26" s="18" t="s">
        <v>31</v>
      </c>
      <c r="E26" s="114">
        <v>9000</v>
      </c>
      <c r="F26" s="29">
        <v>6000</v>
      </c>
      <c r="G26" s="117">
        <v>66.7</v>
      </c>
    </row>
    <row r="27" spans="4:7" ht="15" customHeight="1">
      <c r="D27" s="13" t="s">
        <v>14</v>
      </c>
      <c r="E27" s="30">
        <f>SUM(E23:E26)</f>
        <v>427889</v>
      </c>
      <c r="F27" s="30">
        <f>SUM(F23:F26)</f>
        <v>754889</v>
      </c>
      <c r="G27" s="118">
        <v>176.42</v>
      </c>
    </row>
    <row r="28" spans="4:7" ht="30" customHeight="1">
      <c r="D28" s="53" t="s">
        <v>83</v>
      </c>
      <c r="E28" s="115">
        <v>0</v>
      </c>
      <c r="F28" s="31">
        <v>28082</v>
      </c>
      <c r="G28" s="117"/>
    </row>
    <row r="29" spans="4:7" ht="15" customHeight="1">
      <c r="D29" s="13" t="s">
        <v>15</v>
      </c>
      <c r="E29" s="30">
        <f>SUM(E27:E28)</f>
        <v>427889</v>
      </c>
      <c r="F29" s="30">
        <f>SUM(F27:F28)</f>
        <v>782971</v>
      </c>
      <c r="G29" s="118">
        <v>183</v>
      </c>
    </row>
    <row r="31" ht="12.75">
      <c r="H31" t="s">
        <v>8</v>
      </c>
    </row>
  </sheetData>
  <mergeCells count="5">
    <mergeCell ref="A7:H7"/>
    <mergeCell ref="A11:D11"/>
    <mergeCell ref="A20:D20"/>
    <mergeCell ref="A8:F8"/>
    <mergeCell ref="A9:F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Zgierzu</dc:creator>
  <cp:keywords/>
  <dc:description/>
  <cp:lastModifiedBy>SPZ</cp:lastModifiedBy>
  <cp:lastPrinted>2007-12-31T08:27:55Z</cp:lastPrinted>
  <dcterms:created xsi:type="dcterms:W3CDTF">2004-03-05T09:38:32Z</dcterms:created>
  <dcterms:modified xsi:type="dcterms:W3CDTF">2008-01-02T08:18:47Z</dcterms:modified>
  <cp:category/>
  <cp:version/>
  <cp:contentType/>
  <cp:contentStatus/>
</cp:coreProperties>
</file>