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wydatki  zlecone_ własne_ ogółe" sheetId="1" r:id="rId1"/>
    <sheet name="Dochody zlecone_ własne _ogółem" sheetId="2" r:id="rId2"/>
  </sheets>
  <definedNames>
    <definedName name="_xlnm.Print_Area" localSheetId="1">'Dochody zlecone_ własne _ogółem'!$A$1:$G$148</definedName>
    <definedName name="_xlnm.Print_Titles" localSheetId="1">'Dochody zlecone_ własne _ogółem'!$9:$9</definedName>
    <definedName name="_xlnm.Print_Area" localSheetId="0">'wydatki  zlecone_ własne_ ogółe'!$A$1:$AM$552</definedName>
    <definedName name="_xlnm.Print_Titles" localSheetId="0">'wydatki  zlecone_ własne_ ogółe'!$8:$8</definedName>
    <definedName name="Excel_BuiltIn__FilterDatabase_2">'Dochody zlecone_ własne _ogółem'!$A$8:$E$119</definedName>
    <definedName name="Excel_BuiltIn__FilterDatabase_1">'wydatki  zlecone_ własne_ ogółe'!$A$7:$AM$97</definedName>
  </definedNames>
  <calcPr fullCalcOnLoad="1"/>
</workbook>
</file>

<file path=xl/sharedStrings.xml><?xml version="1.0" encoding="utf-8"?>
<sst xmlns="http://schemas.openxmlformats.org/spreadsheetml/2006/main" count="1415" uniqueCount="396">
  <si>
    <t xml:space="preserve">                                                                                      Załącznik nr 2</t>
  </si>
  <si>
    <t xml:space="preserve">                                                                                     do uchwały nr 3/4/08</t>
  </si>
  <si>
    <t xml:space="preserve">                                                                                     Zarządu Powiatu Zgierskiego</t>
  </si>
  <si>
    <t xml:space="preserve">                                                                                     z dnia 17 stycznia 2008r.</t>
  </si>
  <si>
    <t>Układ wykonawczy budżetu Powiatu Zgierskiego po stronie wydatków</t>
  </si>
  <si>
    <t>Dział</t>
  </si>
  <si>
    <t xml:space="preserve">Rozdział </t>
  </si>
  <si>
    <t>§</t>
  </si>
  <si>
    <t>Treść</t>
  </si>
  <si>
    <t>Starostwo</t>
  </si>
  <si>
    <t>KP PSP Zgierz</t>
  </si>
  <si>
    <t>PINB</t>
  </si>
  <si>
    <t>LO Aleksandrów</t>
  </si>
  <si>
    <t>ZSLG Głowno</t>
  </si>
  <si>
    <t>ZSO Ozorków</t>
  </si>
  <si>
    <t>ZSO Zgierz</t>
  </si>
  <si>
    <t>ZSS Aleksandrów</t>
  </si>
  <si>
    <t>ZSS Głowno</t>
  </si>
  <si>
    <t>ZSS Ozorków</t>
  </si>
  <si>
    <t>SPS Sokolniki</t>
  </si>
  <si>
    <t>SOSW</t>
  </si>
  <si>
    <t>SOW Zgierz</t>
  </si>
  <si>
    <t>ZSZ Aleksandrów</t>
  </si>
  <si>
    <t>ZS Nr 1 Głowno</t>
  </si>
  <si>
    <t>ZSZ Ozorków</t>
  </si>
  <si>
    <t>ZZSP</t>
  </si>
  <si>
    <t>ZS Nr 1 Zgierz</t>
  </si>
  <si>
    <t>ZSR Bratoszewice</t>
  </si>
  <si>
    <t>PPP Aleksandrów</t>
  </si>
  <si>
    <t>PPP Głowno</t>
  </si>
  <si>
    <t>PPP Ozorków</t>
  </si>
  <si>
    <t>PPP Zgierz</t>
  </si>
  <si>
    <t>DD Dąbrówka</t>
  </si>
  <si>
    <t>DD Grotniki</t>
  </si>
  <si>
    <t>MDK Aleksandrów</t>
  </si>
  <si>
    <t>MDK Ozorków</t>
  </si>
  <si>
    <t>MDK Zgierz</t>
  </si>
  <si>
    <t>DPS Głowno</t>
  </si>
  <si>
    <t>DPS Ozorków</t>
  </si>
  <si>
    <t>DPS Rąbień</t>
  </si>
  <si>
    <t>DPS Zgierz</t>
  </si>
  <si>
    <t>PCPR</t>
  </si>
  <si>
    <t>PUP</t>
  </si>
  <si>
    <t>Plan na 2008 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</si>
  <si>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</si>
  <si>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</si>
  <si>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</si>
  <si>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</si>
  <si>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</si>
  <si>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</si>
  <si>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</si>
  <si>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</si>
  <si>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</si>
  <si>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</si>
  <si>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</si>
  <si>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</si>
  <si>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</si>
  <si>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</si>
  <si>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</si>
  <si>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</si>
  <si>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</si>
  <si>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</si>
  <si>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</si>
  <si>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</si>
  <si>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</si>
  <si>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</si>
  <si>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</si>
  <si>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</si>
  <si>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</si>
  <si>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</si>
  <si>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</si>
  <si>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</si>
  <si>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</si>
  <si>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</si>
  <si>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</si>
  <si>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</si>
  <si>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</si>
  <si>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ZADANIA ZLECONE</t>
  </si>
  <si>
    <t>010</t>
  </si>
  <si>
    <t>Rolnictwo i łowiectwo</t>
  </si>
  <si>
    <t>01005</t>
  </si>
  <si>
    <t>Prace geodezyjno - 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</si>
  <si>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</si>
  <si>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</si>
  <si>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</si>
  <si>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</si>
  <si>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</si>
  <si>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</si>
  <si>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</si>
  <si>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</si>
  <si>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4430</t>
  </si>
  <si>
    <t>Różne opłaty i składki</t>
  </si>
  <si>
    <t>4480</t>
  </si>
  <si>
    <t>Podatek od nieruchomości</t>
  </si>
  <si>
    <t>4500</t>
  </si>
  <si>
    <t>Pozostałe podatki na rzecz budżetów JST</t>
  </si>
  <si>
    <t>710</t>
  </si>
  <si>
    <t>Działalność usługowa</t>
  </si>
  <si>
    <t>71013</t>
  </si>
  <si>
    <t>Prace geodezyjne i kartograficzne (nieinwestycyjne)</t>
  </si>
  <si>
    <t>71015</t>
  </si>
  <si>
    <t>Nadzór budowlany</t>
  </si>
  <si>
    <t>3020</t>
  </si>
  <si>
    <t>Wydatki osobowe niezaliczone do wynagrodzeń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</si>
  <si>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</si>
  <si>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</si>
  <si>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</si>
  <si>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</si>
  <si>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</si>
  <si>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</si>
  <si>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</si>
  <si>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</si>
  <si>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</si>
  <si>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</si>
  <si>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4230</t>
  </si>
  <si>
    <t>Zakup leków i materiałów medycznych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</si>
  <si>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</si>
  <si>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</si>
  <si>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</si>
  <si>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</si>
  <si>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</si>
  <si>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</si>
  <si>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</si>
  <si>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</si>
  <si>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</si>
  <si>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telekomnikacyjnych telefonii stacjonarnej</t>
  </si>
  <si>
    <t>4410</t>
  </si>
  <si>
    <t>Podróże służbowe krajowe</t>
  </si>
  <si>
    <t>4440</t>
  </si>
  <si>
    <t>Odpisy na ZFŚS</t>
  </si>
  <si>
    <t>4550</t>
  </si>
  <si>
    <t>Szkolenia członków korpusu służby cywilnej</t>
  </si>
  <si>
    <t>4700</t>
  </si>
  <si>
    <t>Szkolenia pracowników niebędących członkami korpusu służby cywilnej</t>
  </si>
  <si>
    <t>4740</t>
  </si>
  <si>
    <t>Zakup materiałow papierniczych do sprzętu drukarskiego i urzadzeń kserograficznych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</si>
  <si>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</si>
  <si>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</si>
  <si>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</si>
  <si>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</si>
  <si>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</si>
  <si>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</si>
  <si>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75045</t>
  </si>
  <si>
    <t>Komisje poborowe</t>
  </si>
  <si>
    <t>4170</t>
  </si>
  <si>
    <t>Wynagrodzenia bezosobowe</t>
  </si>
  <si>
    <t>754</t>
  </si>
  <si>
    <t>Bezpieczeństwo publiczne i ochrona przeciwpożarowa</t>
  </si>
  <si>
    <t>75411</t>
  </si>
  <si>
    <t>Komendy powiatowe PSP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</si>
  <si>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</si>
  <si>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</si>
  <si>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</si>
  <si>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</si>
  <si>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</si>
  <si>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>Pozostałe należności żołnierzy zawodowych i nadterminowych oraz funkcjonariuszy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</si>
  <si>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</si>
  <si>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</si>
  <si>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</si>
  <si>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</si>
  <si>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</si>
  <si>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</si>
  <si>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</si>
  <si>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</si>
  <si>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4350</t>
  </si>
  <si>
    <t>Zakup usług dostępu do sieci Internet</t>
  </si>
  <si>
    <t>Opłata z tytułu zakupu usług telekomnikacyjnych telefonii komórkowej</t>
  </si>
  <si>
    <t>4520</t>
  </si>
  <si>
    <t>Opłaty na rzecz budżetów JST</t>
  </si>
  <si>
    <t>6060</t>
  </si>
  <si>
    <t>Wydatki na zakupy inwestycyjne jednostek budżetowych</t>
  </si>
  <si>
    <t>851</t>
  </si>
  <si>
    <t>Ochrona zdrowia</t>
  </si>
  <si>
    <t>85156</t>
  </si>
  <si>
    <t>Składki na ubezpieczenie zdrowotne oraz świadczenia dla osób nieobjętych obowiązkiem ubezpieczenia zdrowotnego</t>
  </si>
  <si>
    <t>4130</t>
  </si>
  <si>
    <t>Składki na ubezpieczenie zdrowotne</t>
  </si>
  <si>
    <t>852</t>
  </si>
  <si>
    <t>Pomoc społeczna</t>
  </si>
  <si>
    <t>85203</t>
  </si>
  <si>
    <t>Ośrodki wsparcia</t>
  </si>
  <si>
    <t>2820</t>
  </si>
  <si>
    <t>Dotacja celowa z budżetu na finansowanie lub dofinansowanie zadań zleconych do realizacji stowarzyszeniom</t>
  </si>
  <si>
    <t>Razem:</t>
  </si>
  <si>
    <t>ZADANIA WŁASNE</t>
  </si>
  <si>
    <t>01027</t>
  </si>
  <si>
    <t>Agencja Restrukturyzacji i Modernizacji Rolnictwa</t>
  </si>
  <si>
    <t>4590</t>
  </si>
  <si>
    <t>Kary i odszkodowania wypłacane na rzecz osób fizycznych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</si>
  <si>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</si>
  <si>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</si>
  <si>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</si>
  <si>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</si>
  <si>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</si>
  <si>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</si>
  <si>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</si>
  <si>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</si>
  <si>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</si>
  <si>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</si>
  <si>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2310</t>
  </si>
  <si>
    <t>Dotacje celowe przekazane gminie na zadania bieżące realizowane na podstawie porozumień (umów) między JST</t>
  </si>
  <si>
    <t>4600</t>
  </si>
  <si>
    <t>Kary i odszkodowania wypłacane na rzecz osób prawnych i innych jednostek organizacyjnych</t>
  </si>
  <si>
    <t>6050</t>
  </si>
  <si>
    <t>Wydatki inwestycyjne jednostek budżetowych</t>
  </si>
  <si>
    <t>75019</t>
  </si>
  <si>
    <t>Rady powiatów</t>
  </si>
  <si>
    <t>3030</t>
  </si>
  <si>
    <t>Różne wydatki na rzecz osób fizycznych</t>
  </si>
  <si>
    <t>75020</t>
  </si>
  <si>
    <t>Starostwa powiatowe</t>
  </si>
  <si>
    <t>4140</t>
  </si>
  <si>
    <t>Wpłaty na Państwowy Fundusz Rahabilitacji Osób Niepełnosprawnych</t>
  </si>
  <si>
    <t>Opłaty z tytułu zakupu usług telekomunikacyjnych telefonii stacjonarnej</t>
  </si>
  <si>
    <t>4380</t>
  </si>
  <si>
    <t>Zakup usług obejmujących tłumaczenia</t>
  </si>
  <si>
    <t>4420</t>
  </si>
  <si>
    <t>Podróże służbowe zagraniczne</t>
  </si>
  <si>
    <t>4530</t>
  </si>
  <si>
    <t>Podatek od towarów i usług (VAT)</t>
  </si>
  <si>
    <t>4610</t>
  </si>
  <si>
    <t>Koszty postępowania sądowego i prokuratorskiego</t>
  </si>
  <si>
    <t>Zakup materiałów papierniczych do sprzętu drukarskiego i urządzeń kserograficznych</t>
  </si>
  <si>
    <t>75075</t>
  </si>
  <si>
    <t>Promocja jednostek samorządu terytorialnego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</si>
  <si>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</si>
  <si>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</si>
  <si>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</si>
  <si>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</si>
  <si>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</si>
  <si>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JST</t>
  </si>
  <si>
    <t>8070</t>
  </si>
  <si>
    <t>Odsetki i dyskonto od krajowych skarbowych papierów wartościowych oraz od krajowych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</si>
  <si>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</si>
  <si>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</si>
  <si>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</si>
  <si>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</si>
  <si>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</si>
  <si>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</si>
  <si>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</si>
  <si>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</si>
  <si>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80102</t>
  </si>
  <si>
    <t>Szkoły podstawowe specjalne</t>
  </si>
  <si>
    <t>4240</t>
  </si>
  <si>
    <t>Zakup pomocy naukowych, dydaktycznych i książek</t>
  </si>
  <si>
    <t>Opłata z tytułu zakupu usług telekomunikacyjnych telefonii stacjonarnej</t>
  </si>
  <si>
    <t>80110</t>
  </si>
  <si>
    <t>Gimnazja</t>
  </si>
  <si>
    <t>80111</t>
  </si>
  <si>
    <t>Gimnazja specjalne</t>
  </si>
  <si>
    <t>80120</t>
  </si>
  <si>
    <t>Licea ogólnokształcące</t>
  </si>
  <si>
    <t>2540</t>
  </si>
  <si>
    <t>Dotacja podmiotowa z budżetu dla niepublicznej jednostki systemu oświaty</t>
  </si>
  <si>
    <t>Wpłaty na PFRON</t>
  </si>
  <si>
    <t>80123</t>
  </si>
  <si>
    <t>Licea profilowane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</si>
  <si>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</si>
  <si>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</si>
  <si>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</si>
  <si>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</si>
  <si>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</si>
  <si>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</si>
  <si>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80195</t>
  </si>
  <si>
    <t>Pozostała działalność</t>
  </si>
  <si>
    <t>85121</t>
  </si>
  <si>
    <t>Lecznictwo ambulatoryjne</t>
  </si>
  <si>
    <t>6220</t>
  </si>
  <si>
    <t>Dotacje celowe z budżetu na finansowanie lub dofinansowanie kosztów realizacji inwestycji i zakupów inwestycyjnych innych jednostek sektora finansów publicznych</t>
  </si>
  <si>
    <t>85195</t>
  </si>
  <si>
    <t>85201</t>
  </si>
  <si>
    <t>Placówki opiekuńczo - wychowawcze</t>
  </si>
  <si>
    <t>2320</t>
  </si>
  <si>
    <t>Dotacje celowe przekazane dla powiatu na zadania bieżące realizowane na podstawie porozumień (umów) między jednostkami samorządu terytorialnego</t>
  </si>
  <si>
    <t>3110</t>
  </si>
  <si>
    <t>Świadczenia społeczne</t>
  </si>
  <si>
    <t>Opłata z tytułu zakupu usług telekomunikacyjnych telefonii komórkowej</t>
  </si>
  <si>
    <t>85202</t>
  </si>
  <si>
    <t>Domy pomocy społecznej</t>
  </si>
  <si>
    <t>85204</t>
  </si>
  <si>
    <t>Rodziny zastępcze</t>
  </si>
  <si>
    <t>85218</t>
  </si>
  <si>
    <t>Powiatowe centra pomocy rodzinie</t>
  </si>
  <si>
    <t>4510</t>
  </si>
  <si>
    <t>Opłaty na rzecz budżetu państwa</t>
  </si>
  <si>
    <t xml:space="preserve">4700 </t>
  </si>
  <si>
    <t>853</t>
  </si>
  <si>
    <t>Pozostałe zadania w zakresie polityki społecznej</t>
  </si>
  <si>
    <t>85311</t>
  </si>
  <si>
    <t>Rehabilitacja zawodowa i społeczna osób niepełnosprawnych</t>
  </si>
  <si>
    <t>85333</t>
  </si>
  <si>
    <t>Powiatowe urzędy pracy</t>
  </si>
  <si>
    <t>Wynagrodzenie bezosobowe</t>
  </si>
  <si>
    <t>4400</t>
  </si>
  <si>
    <t>Opłaty czynszowe za pomieszczenia biurowe</t>
  </si>
  <si>
    <t>854</t>
  </si>
  <si>
    <t>Edukacyjna opieka wychowawcza</t>
  </si>
  <si>
    <t>85401</t>
  </si>
  <si>
    <t>Świetlice szkolne</t>
  </si>
  <si>
    <t>85402</t>
  </si>
  <si>
    <t>Specjalne ośrodki wychowawcze</t>
  </si>
  <si>
    <t>4390</t>
  </si>
  <si>
    <t>Zakup usług obejmujących wykonanie ekspertyz, analiz i opinii</t>
  </si>
  <si>
    <t>85403</t>
  </si>
  <si>
    <t>Specjalne ośrodki szkolno - wychowawcze</t>
  </si>
  <si>
    <t xml:space="preserve">4220 </t>
  </si>
  <si>
    <t>85406</t>
  </si>
  <si>
    <t>Poradnie psychologiczno - pedagogiczne, w tem poradnie specjalistyczne</t>
  </si>
  <si>
    <t>85407</t>
  </si>
  <si>
    <t>Placówki wychowania pozaszkolnego</t>
  </si>
  <si>
    <t>85410</t>
  </si>
  <si>
    <t>Internaty i bursy szkolne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</si>
  <si>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</si>
  <si>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</si>
  <si>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</si>
  <si>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</si>
  <si>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</si>
  <si>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</si>
  <si>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</si>
  <si>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</si>
  <si>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</si>
  <si>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</si>
  <si>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</si>
  <si>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</si>
  <si>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OGÓŁEM  WYDATKI:</t>
  </si>
  <si>
    <t>Załącznik nr 1</t>
  </si>
  <si>
    <t>do uchwały nr 3/4/08</t>
  </si>
  <si>
    <t>Zarządu Powiatu Zgierskiego</t>
  </si>
  <si>
    <t>z dnia  17 stycznia 2008 r.</t>
  </si>
  <si>
    <t>Układ wykonawczy budżetu Powiatu Zgierskiego po stronie dochodów</t>
  </si>
  <si>
    <t>Rozdz.</t>
  </si>
  <si>
    <t>Plan          na 2008 r.</t>
  </si>
  <si>
    <t>2700</t>
  </si>
  <si>
    <t>Środki na dofinansowanie własnych zadań bieżących gmin (związków gmin), powiatów (związków powiatów), samorządów województw, pozyskane z innych źródeł</t>
  </si>
  <si>
    <t>0690</t>
  </si>
  <si>
    <t>Wpływy z różnych opłat</t>
  </si>
  <si>
    <t>0920</t>
  </si>
  <si>
    <t>Pozostałe odsetki</t>
  </si>
  <si>
    <t>0970</t>
  </si>
  <si>
    <t>Wpływy z różnych dochodów</t>
  </si>
  <si>
    <t>0470</t>
  </si>
  <si>
    <t>Wpływy z opłat za zarząd, użytkowanie i użytkowanie wieczyste nieruchomości</t>
  </si>
  <si>
    <t>0870</t>
  </si>
  <si>
    <t>Wpływy ze sprzedaży składników majątkowych</t>
  </si>
  <si>
    <t>2360</t>
  </si>
  <si>
    <t>Dochody JST związane z realizacją zadań z zakresu administracji rządowej oraz innych zadań zleconych ustawami</t>
  </si>
  <si>
    <t xml:space="preserve">Starostwa powiatowe </t>
  </si>
  <si>
    <t>0420</t>
  </si>
  <si>
    <t>Wpływy z opłaty komunikacyjnej</t>
  </si>
  <si>
    <t>0750</t>
  </si>
  <si>
    <t>Dochody z najmu i dzierżawy składników majątkowych Skarbu Państwa, JST lub innych jednostek zaliczanych do sektora finansów publicznych oraz innych umów o podobnym charakterze</t>
  </si>
  <si>
    <t>0830</t>
  </si>
  <si>
    <t>Wpływy z usług</t>
  </si>
  <si>
    <t xml:space="preserve">Pozostałe odsetki </t>
  </si>
  <si>
    <t>2710</t>
  </si>
  <si>
    <t>Wpływy z tytułu pomocy finansowej udzielanej między JST na dofinansowanie własnych zadań bieżacych</t>
  </si>
  <si>
    <t xml:space="preserve"> Dotacje celowe otrzymane z budżetu państwa na zadania bieżące realizowane przez powiat na podstawie porozumień z organami administracji rządowej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</si>
  <si>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</si>
  <si>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</si>
  <si>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</si>
  <si>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</si>
  <si>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</si>
  <si>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</si>
  <si>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</si>
  <si>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</si>
  <si>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</si>
  <si>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</si>
  <si>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JST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</si>
  <si>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</si>
  <si>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</si>
  <si>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</si>
  <si>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</si>
  <si>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</si>
  <si>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</si>
  <si>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 xml:space="preserve"> </t>
  </si>
  <si>
    <t>Licea ogólnokształacące</t>
  </si>
  <si>
    <t>0840</t>
  </si>
  <si>
    <t>Wpływy ze sprzedaży wyrobów</t>
  </si>
  <si>
    <t>Wpływy ze sprzedaży  składników majątkowych</t>
  </si>
  <si>
    <t>Dotacje celowe przekazane dla powiatu na zadania bieżące realizowane na podstawie porozumień (umów) między JST</t>
  </si>
  <si>
    <t>Dotacje celowe otrzymane z budżetu państwa na realizację bieżących zadań własnych powiatu</t>
  </si>
  <si>
    <t>Dotacje celowe otrzymane z powiatu na zadania bieżace realizowane na podstawie (umów) miedzy JST</t>
  </si>
  <si>
    <t>85324</t>
  </si>
  <si>
    <t>PFRON</t>
  </si>
  <si>
    <t>2690</t>
  </si>
  <si>
    <t>Środki z Funduszu Pracy otrzymane przez powiat z przeznaczeniem na finansowanie kosztów wynagrodzenia i składek na ubezpieczenia społeczne pracowników powiatowego urzędu pracy</t>
  </si>
  <si>
    <t>Poradnie psychologiczno - pedagogiczne, w tym inne poradnie specjalistyczne</t>
  </si>
  <si>
    <t>900</t>
  </si>
  <si>
    <t>Gospodarka komunalna i ochrona środowiska</t>
  </si>
  <si>
    <t>90011</t>
  </si>
  <si>
    <t>Fundusz Ochrony Środowiska i Gospodarki Wodnej</t>
  </si>
  <si>
    <t>Dotacje celowe otrzymane z budżetu państwa na zadania bieżące z zakresu administracji rządowej oraz inne zadania zlecone ustawami realizowane przez powiat</t>
  </si>
  <si>
    <t xml:space="preserve">Komendy powiatowe PSP 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</si>
  <si>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</si>
  <si>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 objętych obowiązkiem ubezpieczenia zdrowotnego</t>
  </si>
  <si>
    <t>OGÓŁEM DOCHODY: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</si>
</sst>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/>
    </xf>
    <xf numFmtId="166" fontId="0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7" fillId="0" borderId="1" xfId="0" applyFont="1" applyBorder="1" applyAlignment="1">
      <alignment vertical="center" wrapText="1"/>
    </xf>
    <xf numFmtId="164" fontId="6" fillId="0" borderId="1" xfId="0" applyFont="1" applyBorder="1" applyAlignment="1">
      <alignment vertical="center"/>
    </xf>
    <xf numFmtId="166" fontId="6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8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0" xfId="0" applyBorder="1" applyAlignment="1">
      <alignment/>
    </xf>
    <xf numFmtId="165" fontId="0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left" vertical="center"/>
    </xf>
    <xf numFmtId="166" fontId="6" fillId="0" borderId="3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 wrapText="1"/>
    </xf>
    <xf numFmtId="164" fontId="6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0" xfId="0" applyFont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right" vertical="center"/>
    </xf>
    <xf numFmtId="166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2" xfId="0" applyNumberForma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vertical="center"/>
    </xf>
    <xf numFmtId="164" fontId="5" fillId="0" borderId="10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52"/>
  <sheetViews>
    <sheetView zoomScaleSheetLayoutView="100" workbookViewId="0" topLeftCell="A1">
      <selection activeCell="D2" sqref="D2"/>
    </sheetView>
  </sheetViews>
  <sheetFormatPr defaultColWidth="9.00390625" defaultRowHeight="12.75"/>
  <cols>
    <col min="1" max="1" width="5.375" style="1" customWidth="1"/>
    <col min="2" max="2" width="8.75390625" style="2" customWidth="1"/>
    <col min="3" max="3" width="5.75390625" style="2" customWidth="1"/>
    <col min="4" max="4" width="57.00390625" style="3" customWidth="1"/>
    <col min="5" max="38" width="0" style="0" hidden="1" customWidth="1"/>
    <col min="39" max="39" width="16.125" style="0" customWidth="1"/>
    <col min="41" max="41" width="4.00390625" style="0" customWidth="1"/>
  </cols>
  <sheetData>
    <row r="1" spans="4:39" ht="12.75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4:39" ht="12.75"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4:39" ht="12.75"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4:39" ht="12.75"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23.2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7" spans="1:39" ht="35.25" customHeight="1">
      <c r="A7" s="6" t="s">
        <v>5</v>
      </c>
      <c r="B7" s="6" t="s">
        <v>6</v>
      </c>
      <c r="C7" s="6" t="s">
        <v>7</v>
      </c>
      <c r="D7" s="7" t="s">
        <v>8</v>
      </c>
      <c r="E7" s="8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10" t="s">
        <v>19</v>
      </c>
      <c r="P7" s="9" t="s">
        <v>20</v>
      </c>
      <c r="Q7" s="9" t="s">
        <v>21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9" t="s">
        <v>29</v>
      </c>
      <c r="Z7" s="9" t="s">
        <v>30</v>
      </c>
      <c r="AA7" s="9" t="s">
        <v>31</v>
      </c>
      <c r="AB7" s="9" t="s">
        <v>32</v>
      </c>
      <c r="AC7" s="9" t="s">
        <v>33</v>
      </c>
      <c r="AD7" s="9" t="s">
        <v>34</v>
      </c>
      <c r="AE7" s="9" t="s">
        <v>35</v>
      </c>
      <c r="AF7" s="9" t="s">
        <v>36</v>
      </c>
      <c r="AG7" s="9" t="s">
        <v>37</v>
      </c>
      <c r="AH7" s="9" t="s">
        <v>38</v>
      </c>
      <c r="AI7" s="9" t="s">
        <v>39</v>
      </c>
      <c r="AJ7" s="9" t="s">
        <v>40</v>
      </c>
      <c r="AK7" s="9" t="s">
        <v>41</v>
      </c>
      <c r="AL7" s="9" t="s">
        <v>42</v>
      </c>
      <c r="AM7" s="11" t="s">
        <v>43</v>
      </c>
    </row>
    <row r="8" spans="1:39" ht="9" customHeight="1">
      <c r="A8" s="12" t="s">
        <v>44</v>
      </c>
      <c r="B8" s="12" t="s">
        <v>45</v>
      </c>
      <c r="C8" s="12" t="s">
        <v>46</v>
      </c>
      <c r="D8" s="12" t="s">
        <v>47</v>
      </c>
      <c r="E8" s="12" t="s">
        <v>44</v>
      </c>
      <c r="F8" s="12" t="s">
        <v>45</v>
      </c>
      <c r="G8" s="12" t="s">
        <v>46</v>
      </c>
      <c r="H8" s="12" t="s">
        <v>47</v>
      </c>
      <c r="I8" s="12" t="s">
        <v>48</v>
      </c>
      <c r="J8" s="12" t="s">
        <v>49</v>
      </c>
      <c r="K8" s="12" t="s">
        <v>50</v>
      </c>
      <c r="L8" s="12" t="s">
        <v>51</v>
      </c>
      <c r="M8" s="12" t="s">
        <v>52</v>
      </c>
      <c r="N8" s="12" t="s">
        <v>53</v>
      </c>
      <c r="O8" s="12" t="s">
        <v>54</v>
      </c>
      <c r="P8" s="12" t="s">
        <v>55</v>
      </c>
      <c r="Q8" s="12"/>
      <c r="R8" s="12" t="s">
        <v>56</v>
      </c>
      <c r="S8" s="12" t="s">
        <v>57</v>
      </c>
      <c r="T8" s="12" t="s">
        <v>58</v>
      </c>
      <c r="U8" s="12" t="s">
        <v>59</v>
      </c>
      <c r="V8" s="12" t="s">
        <v>60</v>
      </c>
      <c r="W8" s="12" t="s">
        <v>61</v>
      </c>
      <c r="X8" s="12" t="s">
        <v>62</v>
      </c>
      <c r="Y8" s="12" t="s">
        <v>63</v>
      </c>
      <c r="Z8" s="12" t="s">
        <v>64</v>
      </c>
      <c r="AA8" s="12" t="s">
        <v>65</v>
      </c>
      <c r="AB8" s="12" t="s">
        <v>66</v>
      </c>
      <c r="AC8" s="12" t="s">
        <v>67</v>
      </c>
      <c r="AD8" s="12" t="s">
        <v>68</v>
      </c>
      <c r="AE8" s="12" t="s">
        <v>69</v>
      </c>
      <c r="AF8" s="12" t="s">
        <v>70</v>
      </c>
      <c r="AG8" s="12" t="s">
        <v>71</v>
      </c>
      <c r="AH8" s="12" t="s">
        <v>72</v>
      </c>
      <c r="AI8" s="12" t="s">
        <v>73</v>
      </c>
      <c r="AJ8" s="12" t="s">
        <v>74</v>
      </c>
      <c r="AK8" s="12" t="s">
        <v>75</v>
      </c>
      <c r="AL8" s="12" t="s">
        <v>76</v>
      </c>
      <c r="AM8" s="12" t="s">
        <v>48</v>
      </c>
    </row>
    <row r="9" spans="1:39" ht="14.2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3.5">
      <c r="A10" s="14" t="s">
        <v>78</v>
      </c>
      <c r="B10" s="14"/>
      <c r="C10" s="14"/>
      <c r="D10" s="15" t="s">
        <v>79</v>
      </c>
      <c r="E10" s="16">
        <f aca="true" t="shared" si="0" ref="E10:AL10">E11</f>
        <v>68000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0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>SUM(AM11)</f>
        <v>84000</v>
      </c>
    </row>
    <row r="11" spans="1:39" ht="18" customHeight="1">
      <c r="A11" s="17"/>
      <c r="B11" s="6" t="s">
        <v>80</v>
      </c>
      <c r="C11" s="6"/>
      <c r="D11" s="18" t="s">
        <v>81</v>
      </c>
      <c r="E11" s="19">
        <f aca="true" t="shared" si="1" ref="E11:P11">SUM(E12:E12)</f>
        <v>68000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/>
      <c r="R11" s="19">
        <f aca="true" t="shared" si="2" ref="R11:AL11">SUM(R12:R12)</f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0</v>
      </c>
      <c r="AB11" s="19">
        <f t="shared" si="2"/>
        <v>0</v>
      </c>
      <c r="AC11" s="19">
        <f t="shared" si="2"/>
        <v>0</v>
      </c>
      <c r="AD11" s="19">
        <f t="shared" si="2"/>
        <v>0</v>
      </c>
      <c r="AE11" s="19">
        <f t="shared" si="2"/>
        <v>0</v>
      </c>
      <c r="AF11" s="19">
        <f t="shared" si="2"/>
        <v>0</v>
      </c>
      <c r="AG11" s="19">
        <f t="shared" si="2"/>
        <v>0</v>
      </c>
      <c r="AH11" s="19">
        <f t="shared" si="2"/>
        <v>0</v>
      </c>
      <c r="AI11" s="19">
        <f t="shared" si="2"/>
        <v>0</v>
      </c>
      <c r="AJ11" s="19">
        <f t="shared" si="2"/>
        <v>0</v>
      </c>
      <c r="AK11" s="19">
        <f t="shared" si="2"/>
        <v>0</v>
      </c>
      <c r="AL11" s="19">
        <f t="shared" si="2"/>
        <v>0</v>
      </c>
      <c r="AM11" s="20">
        <f>SUM(AM12)</f>
        <v>84000</v>
      </c>
    </row>
    <row r="12" spans="1:39" ht="12.75" customHeight="1">
      <c r="A12" s="17"/>
      <c r="B12" s="17"/>
      <c r="C12" s="17" t="s">
        <v>82</v>
      </c>
      <c r="D12" s="21" t="s">
        <v>83</v>
      </c>
      <c r="E12" s="22">
        <v>68000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4">
        <v>84000</v>
      </c>
    </row>
    <row r="13" spans="1:39" ht="14.25">
      <c r="A13" s="25" t="s">
        <v>84</v>
      </c>
      <c r="B13" s="25"/>
      <c r="C13" s="25"/>
      <c r="D13" s="26" t="s">
        <v>85</v>
      </c>
      <c r="E13" s="27">
        <f aca="true" t="shared" si="3" ref="E13:P13">SUM(E14)</f>
        <v>41889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/>
      <c r="R13" s="27">
        <f aca="true" t="shared" si="4" ref="R13:AM13">SUM(R14)</f>
        <v>0</v>
      </c>
      <c r="S13" s="27">
        <f t="shared" si="4"/>
        <v>0</v>
      </c>
      <c r="T13" s="27">
        <f t="shared" si="4"/>
        <v>0</v>
      </c>
      <c r="U13" s="27">
        <f t="shared" si="4"/>
        <v>0</v>
      </c>
      <c r="V13" s="27">
        <f t="shared" si="4"/>
        <v>0</v>
      </c>
      <c r="W13" s="27">
        <f t="shared" si="4"/>
        <v>0</v>
      </c>
      <c r="X13" s="27">
        <f t="shared" si="4"/>
        <v>0</v>
      </c>
      <c r="Y13" s="27">
        <f t="shared" si="4"/>
        <v>0</v>
      </c>
      <c r="Z13" s="27">
        <f t="shared" si="4"/>
        <v>0</v>
      </c>
      <c r="AA13" s="27">
        <f t="shared" si="4"/>
        <v>0</v>
      </c>
      <c r="AB13" s="27">
        <f t="shared" si="4"/>
        <v>0</v>
      </c>
      <c r="AC13" s="27">
        <f t="shared" si="4"/>
        <v>0</v>
      </c>
      <c r="AD13" s="27">
        <f t="shared" si="4"/>
        <v>0</v>
      </c>
      <c r="AE13" s="27">
        <f t="shared" si="4"/>
        <v>0</v>
      </c>
      <c r="AF13" s="27">
        <f t="shared" si="4"/>
        <v>0</v>
      </c>
      <c r="AG13" s="27">
        <f t="shared" si="4"/>
        <v>0</v>
      </c>
      <c r="AH13" s="27">
        <f t="shared" si="4"/>
        <v>0</v>
      </c>
      <c r="AI13" s="27">
        <f t="shared" si="4"/>
        <v>0</v>
      </c>
      <c r="AJ13" s="27">
        <f t="shared" si="4"/>
        <v>0</v>
      </c>
      <c r="AK13" s="27">
        <f t="shared" si="4"/>
        <v>0</v>
      </c>
      <c r="AL13" s="27">
        <f t="shared" si="4"/>
        <v>0</v>
      </c>
      <c r="AM13" s="16">
        <f t="shared" si="4"/>
        <v>70000</v>
      </c>
    </row>
    <row r="14" spans="1:39" ht="12.75">
      <c r="A14" s="17"/>
      <c r="B14" s="6" t="s">
        <v>86</v>
      </c>
      <c r="C14" s="6"/>
      <c r="D14" s="18" t="s">
        <v>87</v>
      </c>
      <c r="E14" s="19">
        <f aca="true" t="shared" si="5" ref="E14:P14">SUM(E16:E16)</f>
        <v>41889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  <c r="K14" s="19">
        <f t="shared" si="5"/>
        <v>0</v>
      </c>
      <c r="L14" s="19">
        <f t="shared" si="5"/>
        <v>0</v>
      </c>
      <c r="M14" s="19">
        <f t="shared" si="5"/>
        <v>0</v>
      </c>
      <c r="N14" s="19">
        <f t="shared" si="5"/>
        <v>0</v>
      </c>
      <c r="O14" s="19">
        <f t="shared" si="5"/>
        <v>0</v>
      </c>
      <c r="P14" s="19">
        <f t="shared" si="5"/>
        <v>0</v>
      </c>
      <c r="Q14" s="19"/>
      <c r="R14" s="19">
        <f aca="true" t="shared" si="6" ref="R14:AL14">SUM(R16:R16)</f>
        <v>0</v>
      </c>
      <c r="S14" s="19">
        <f t="shared" si="6"/>
        <v>0</v>
      </c>
      <c r="T14" s="19">
        <f t="shared" si="6"/>
        <v>0</v>
      </c>
      <c r="U14" s="19">
        <f t="shared" si="6"/>
        <v>0</v>
      </c>
      <c r="V14" s="19">
        <f t="shared" si="6"/>
        <v>0</v>
      </c>
      <c r="W14" s="19">
        <f t="shared" si="6"/>
        <v>0</v>
      </c>
      <c r="X14" s="19">
        <f t="shared" si="6"/>
        <v>0</v>
      </c>
      <c r="Y14" s="19">
        <f t="shared" si="6"/>
        <v>0</v>
      </c>
      <c r="Z14" s="19">
        <f t="shared" si="6"/>
        <v>0</v>
      </c>
      <c r="AA14" s="19">
        <f t="shared" si="6"/>
        <v>0</v>
      </c>
      <c r="AB14" s="19">
        <f t="shared" si="6"/>
        <v>0</v>
      </c>
      <c r="AC14" s="19">
        <f t="shared" si="6"/>
        <v>0</v>
      </c>
      <c r="AD14" s="19">
        <f t="shared" si="6"/>
        <v>0</v>
      </c>
      <c r="AE14" s="19">
        <f t="shared" si="6"/>
        <v>0</v>
      </c>
      <c r="AF14" s="19">
        <f t="shared" si="6"/>
        <v>0</v>
      </c>
      <c r="AG14" s="19">
        <f t="shared" si="6"/>
        <v>0</v>
      </c>
      <c r="AH14" s="19">
        <f t="shared" si="6"/>
        <v>0</v>
      </c>
      <c r="AI14" s="19">
        <f t="shared" si="6"/>
        <v>0</v>
      </c>
      <c r="AJ14" s="19">
        <f t="shared" si="6"/>
        <v>0</v>
      </c>
      <c r="AK14" s="19">
        <f t="shared" si="6"/>
        <v>0</v>
      </c>
      <c r="AL14" s="19">
        <f t="shared" si="6"/>
        <v>0</v>
      </c>
      <c r="AM14" s="20">
        <f>SUM(AM15:AM19)</f>
        <v>70000</v>
      </c>
    </row>
    <row r="15" spans="1:39" ht="12.75">
      <c r="A15" s="17"/>
      <c r="B15" s="6"/>
      <c r="C15" s="17" t="s">
        <v>88</v>
      </c>
      <c r="D15" s="21" t="s">
        <v>89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4">
        <v>500</v>
      </c>
    </row>
    <row r="16" spans="1:39" ht="12.75">
      <c r="A16" s="17"/>
      <c r="B16" s="17"/>
      <c r="C16" s="17" t="s">
        <v>82</v>
      </c>
      <c r="D16" s="21" t="s">
        <v>83</v>
      </c>
      <c r="E16" s="22">
        <v>41889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4">
        <v>54051</v>
      </c>
    </row>
    <row r="17" spans="1:39" ht="12.75">
      <c r="A17" s="17"/>
      <c r="B17" s="17"/>
      <c r="C17" s="17" t="s">
        <v>90</v>
      </c>
      <c r="D17" s="21" t="s">
        <v>91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4">
        <v>1800</v>
      </c>
    </row>
    <row r="18" spans="1:39" ht="12.75">
      <c r="A18" s="17"/>
      <c r="B18" s="17"/>
      <c r="C18" s="17" t="s">
        <v>92</v>
      </c>
      <c r="D18" s="21" t="s">
        <v>93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>
        <v>13503</v>
      </c>
    </row>
    <row r="19" spans="1:39" ht="12.75">
      <c r="A19" s="17"/>
      <c r="B19" s="17"/>
      <c r="C19" s="17" t="s">
        <v>94</v>
      </c>
      <c r="D19" s="21" t="s">
        <v>95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4">
        <v>146</v>
      </c>
    </row>
    <row r="20" spans="1:39" ht="14.25">
      <c r="A20" s="25" t="s">
        <v>96</v>
      </c>
      <c r="B20" s="25"/>
      <c r="C20" s="25"/>
      <c r="D20" s="26" t="s">
        <v>97</v>
      </c>
      <c r="E20" s="27">
        <f aca="true" t="shared" si="7" ref="E20:P20">E21+E23</f>
        <v>83000</v>
      </c>
      <c r="F20" s="27">
        <f t="shared" si="7"/>
        <v>0</v>
      </c>
      <c r="G20" s="27">
        <f t="shared" si="7"/>
        <v>294506</v>
      </c>
      <c r="H20" s="27">
        <f t="shared" si="7"/>
        <v>0</v>
      </c>
      <c r="I20" s="27">
        <f t="shared" si="7"/>
        <v>0</v>
      </c>
      <c r="J20" s="27">
        <f t="shared" si="7"/>
        <v>0</v>
      </c>
      <c r="K20" s="27">
        <f t="shared" si="7"/>
        <v>0</v>
      </c>
      <c r="L20" s="27">
        <f t="shared" si="7"/>
        <v>0</v>
      </c>
      <c r="M20" s="27">
        <f t="shared" si="7"/>
        <v>0</v>
      </c>
      <c r="N20" s="27">
        <f t="shared" si="7"/>
        <v>0</v>
      </c>
      <c r="O20" s="27">
        <f t="shared" si="7"/>
        <v>0</v>
      </c>
      <c r="P20" s="27">
        <f t="shared" si="7"/>
        <v>0</v>
      </c>
      <c r="Q20" s="27"/>
      <c r="R20" s="27">
        <f aca="true" t="shared" si="8" ref="R20:AL20">R21+R23</f>
        <v>0</v>
      </c>
      <c r="S20" s="27">
        <f t="shared" si="8"/>
        <v>0</v>
      </c>
      <c r="T20" s="27">
        <f t="shared" si="8"/>
        <v>0</v>
      </c>
      <c r="U20" s="27">
        <f t="shared" si="8"/>
        <v>0</v>
      </c>
      <c r="V20" s="27">
        <f t="shared" si="8"/>
        <v>0</v>
      </c>
      <c r="W20" s="27">
        <f t="shared" si="8"/>
        <v>0</v>
      </c>
      <c r="X20" s="27">
        <f t="shared" si="8"/>
        <v>0</v>
      </c>
      <c r="Y20" s="27">
        <f t="shared" si="8"/>
        <v>0</v>
      </c>
      <c r="Z20" s="27">
        <f t="shared" si="8"/>
        <v>0</v>
      </c>
      <c r="AA20" s="27">
        <f t="shared" si="8"/>
        <v>0</v>
      </c>
      <c r="AB20" s="27">
        <f t="shared" si="8"/>
        <v>0</v>
      </c>
      <c r="AC20" s="27">
        <f t="shared" si="8"/>
        <v>0</v>
      </c>
      <c r="AD20" s="27">
        <f t="shared" si="8"/>
        <v>0</v>
      </c>
      <c r="AE20" s="27">
        <f t="shared" si="8"/>
        <v>0</v>
      </c>
      <c r="AF20" s="27">
        <f t="shared" si="8"/>
        <v>0</v>
      </c>
      <c r="AG20" s="27">
        <f t="shared" si="8"/>
        <v>0</v>
      </c>
      <c r="AH20" s="27">
        <f t="shared" si="8"/>
        <v>0</v>
      </c>
      <c r="AI20" s="27">
        <f t="shared" si="8"/>
        <v>0</v>
      </c>
      <c r="AJ20" s="27">
        <f t="shared" si="8"/>
        <v>0</v>
      </c>
      <c r="AK20" s="27">
        <f t="shared" si="8"/>
        <v>0</v>
      </c>
      <c r="AL20" s="27">
        <f t="shared" si="8"/>
        <v>0</v>
      </c>
      <c r="AM20" s="16">
        <f>SUM(AM21+AM23)</f>
        <v>618350</v>
      </c>
    </row>
    <row r="21" spans="1:39" ht="14.25" customHeight="1">
      <c r="A21" s="17"/>
      <c r="B21" s="6" t="s">
        <v>98</v>
      </c>
      <c r="C21" s="6"/>
      <c r="D21" s="18" t="s">
        <v>99</v>
      </c>
      <c r="E21" s="19">
        <f aca="true" t="shared" si="9" ref="E21:P21">SUM(E22)</f>
        <v>83000</v>
      </c>
      <c r="F21" s="19">
        <f t="shared" si="9"/>
        <v>0</v>
      </c>
      <c r="G21" s="19">
        <f t="shared" si="9"/>
        <v>0</v>
      </c>
      <c r="H21" s="19">
        <f t="shared" si="9"/>
        <v>0</v>
      </c>
      <c r="I21" s="19">
        <f t="shared" si="9"/>
        <v>0</v>
      </c>
      <c r="J21" s="19">
        <f t="shared" si="9"/>
        <v>0</v>
      </c>
      <c r="K21" s="19">
        <f t="shared" si="9"/>
        <v>0</v>
      </c>
      <c r="L21" s="19">
        <f t="shared" si="9"/>
        <v>0</v>
      </c>
      <c r="M21" s="19">
        <f t="shared" si="9"/>
        <v>0</v>
      </c>
      <c r="N21" s="19">
        <f t="shared" si="9"/>
        <v>0</v>
      </c>
      <c r="O21" s="19">
        <f t="shared" si="9"/>
        <v>0</v>
      </c>
      <c r="P21" s="19">
        <f t="shared" si="9"/>
        <v>0</v>
      </c>
      <c r="Q21" s="19"/>
      <c r="R21" s="19">
        <f aca="true" t="shared" si="10" ref="R21:AM21">SUM(R22)</f>
        <v>0</v>
      </c>
      <c r="S21" s="19">
        <f t="shared" si="10"/>
        <v>0</v>
      </c>
      <c r="T21" s="19">
        <f t="shared" si="10"/>
        <v>0</v>
      </c>
      <c r="U21" s="19">
        <f t="shared" si="10"/>
        <v>0</v>
      </c>
      <c r="V21" s="19">
        <f t="shared" si="10"/>
        <v>0</v>
      </c>
      <c r="W21" s="19">
        <f t="shared" si="10"/>
        <v>0</v>
      </c>
      <c r="X21" s="19">
        <f t="shared" si="10"/>
        <v>0</v>
      </c>
      <c r="Y21" s="19">
        <f t="shared" si="10"/>
        <v>0</v>
      </c>
      <c r="Z21" s="19">
        <f t="shared" si="10"/>
        <v>0</v>
      </c>
      <c r="AA21" s="19">
        <f t="shared" si="10"/>
        <v>0</v>
      </c>
      <c r="AB21" s="19">
        <f t="shared" si="10"/>
        <v>0</v>
      </c>
      <c r="AC21" s="19">
        <f t="shared" si="10"/>
        <v>0</v>
      </c>
      <c r="AD21" s="19">
        <f t="shared" si="10"/>
        <v>0</v>
      </c>
      <c r="AE21" s="19">
        <f t="shared" si="10"/>
        <v>0</v>
      </c>
      <c r="AF21" s="19">
        <f t="shared" si="10"/>
        <v>0</v>
      </c>
      <c r="AG21" s="19">
        <f t="shared" si="10"/>
        <v>0</v>
      </c>
      <c r="AH21" s="19">
        <f t="shared" si="10"/>
        <v>0</v>
      </c>
      <c r="AI21" s="19">
        <f t="shared" si="10"/>
        <v>0</v>
      </c>
      <c r="AJ21" s="19">
        <f t="shared" si="10"/>
        <v>0</v>
      </c>
      <c r="AK21" s="19">
        <f t="shared" si="10"/>
        <v>0</v>
      </c>
      <c r="AL21" s="19">
        <f t="shared" si="10"/>
        <v>0</v>
      </c>
      <c r="AM21" s="20">
        <f t="shared" si="10"/>
        <v>192000</v>
      </c>
    </row>
    <row r="22" spans="1:39" ht="12.75">
      <c r="A22" s="17"/>
      <c r="B22" s="17"/>
      <c r="C22" s="17" t="s">
        <v>82</v>
      </c>
      <c r="D22" s="21" t="s">
        <v>83</v>
      </c>
      <c r="E22" s="22">
        <v>83000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4">
        <v>192000</v>
      </c>
    </row>
    <row r="23" spans="1:39" ht="12.75">
      <c r="A23" s="17"/>
      <c r="B23" s="6" t="s">
        <v>100</v>
      </c>
      <c r="C23" s="6"/>
      <c r="D23" s="18" t="s">
        <v>101</v>
      </c>
      <c r="E23" s="19">
        <f aca="true" t="shared" si="11" ref="E23:P23">SUM(E25:E45)</f>
        <v>0</v>
      </c>
      <c r="F23" s="19">
        <f t="shared" si="11"/>
        <v>0</v>
      </c>
      <c r="G23" s="19">
        <f t="shared" si="11"/>
        <v>294506</v>
      </c>
      <c r="H23" s="19">
        <f t="shared" si="11"/>
        <v>0</v>
      </c>
      <c r="I23" s="19">
        <f t="shared" si="11"/>
        <v>0</v>
      </c>
      <c r="J23" s="19">
        <f t="shared" si="11"/>
        <v>0</v>
      </c>
      <c r="K23" s="19">
        <f t="shared" si="11"/>
        <v>0</v>
      </c>
      <c r="L23" s="19">
        <f t="shared" si="11"/>
        <v>0</v>
      </c>
      <c r="M23" s="19">
        <f t="shared" si="11"/>
        <v>0</v>
      </c>
      <c r="N23" s="19">
        <f t="shared" si="11"/>
        <v>0</v>
      </c>
      <c r="O23" s="19">
        <f t="shared" si="11"/>
        <v>0</v>
      </c>
      <c r="P23" s="19">
        <f t="shared" si="11"/>
        <v>0</v>
      </c>
      <c r="Q23" s="19"/>
      <c r="R23" s="19">
        <f aca="true" t="shared" si="12" ref="R23:AL23">SUM(R25:R45)</f>
        <v>0</v>
      </c>
      <c r="S23" s="19">
        <f t="shared" si="12"/>
        <v>0</v>
      </c>
      <c r="T23" s="19">
        <f t="shared" si="12"/>
        <v>0</v>
      </c>
      <c r="U23" s="19">
        <f t="shared" si="12"/>
        <v>0</v>
      </c>
      <c r="V23" s="19">
        <f t="shared" si="12"/>
        <v>0</v>
      </c>
      <c r="W23" s="19">
        <f t="shared" si="12"/>
        <v>0</v>
      </c>
      <c r="X23" s="19">
        <f t="shared" si="12"/>
        <v>0</v>
      </c>
      <c r="Y23" s="19">
        <f t="shared" si="12"/>
        <v>0</v>
      </c>
      <c r="Z23" s="19">
        <f t="shared" si="12"/>
        <v>0</v>
      </c>
      <c r="AA23" s="19">
        <f t="shared" si="12"/>
        <v>0</v>
      </c>
      <c r="AB23" s="19">
        <f t="shared" si="12"/>
        <v>0</v>
      </c>
      <c r="AC23" s="19">
        <f t="shared" si="12"/>
        <v>0</v>
      </c>
      <c r="AD23" s="19">
        <f t="shared" si="12"/>
        <v>0</v>
      </c>
      <c r="AE23" s="19">
        <f t="shared" si="12"/>
        <v>0</v>
      </c>
      <c r="AF23" s="19">
        <f t="shared" si="12"/>
        <v>0</v>
      </c>
      <c r="AG23" s="19">
        <f t="shared" si="12"/>
        <v>0</v>
      </c>
      <c r="AH23" s="19">
        <f t="shared" si="12"/>
        <v>0</v>
      </c>
      <c r="AI23" s="19">
        <f t="shared" si="12"/>
        <v>0</v>
      </c>
      <c r="AJ23" s="19">
        <f t="shared" si="12"/>
        <v>0</v>
      </c>
      <c r="AK23" s="19">
        <f t="shared" si="12"/>
        <v>0</v>
      </c>
      <c r="AL23" s="19">
        <f t="shared" si="12"/>
        <v>0</v>
      </c>
      <c r="AM23" s="20">
        <f>SUM(AM24:AM45)</f>
        <v>426350</v>
      </c>
    </row>
    <row r="24" spans="1:39" s="29" customFormat="1" ht="12.75">
      <c r="A24" s="17"/>
      <c r="B24" s="17"/>
      <c r="C24" s="17" t="s">
        <v>102</v>
      </c>
      <c r="D24" s="21" t="s">
        <v>103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4">
        <v>600</v>
      </c>
    </row>
    <row r="25" spans="1:39" ht="12.75">
      <c r="A25" s="17"/>
      <c r="B25" s="17"/>
      <c r="C25" s="17" t="s">
        <v>104</v>
      </c>
      <c r="D25" s="21" t="s">
        <v>105</v>
      </c>
      <c r="E25" s="22"/>
      <c r="F25" s="23"/>
      <c r="G25" s="23">
        <v>61555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4">
        <v>62001</v>
      </c>
    </row>
    <row r="26" spans="1:39" ht="12.75" customHeight="1">
      <c r="A26" s="17"/>
      <c r="B26" s="17"/>
      <c r="C26" s="17" t="s">
        <v>106</v>
      </c>
      <c r="D26" s="21" t="s">
        <v>107</v>
      </c>
      <c r="E26" s="22"/>
      <c r="F26" s="23"/>
      <c r="G26" s="23">
        <v>135236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4">
        <v>210378</v>
      </c>
    </row>
    <row r="27" spans="1:39" ht="12.75">
      <c r="A27" s="17"/>
      <c r="B27" s="17"/>
      <c r="C27" s="17" t="s">
        <v>108</v>
      </c>
      <c r="D27" s="21" t="s">
        <v>109</v>
      </c>
      <c r="E27" s="22"/>
      <c r="F27" s="23"/>
      <c r="G27" s="23">
        <v>15028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4">
        <v>15418</v>
      </c>
    </row>
    <row r="28" spans="1:39" ht="12.75">
      <c r="A28" s="17"/>
      <c r="B28" s="17"/>
      <c r="C28" s="17" t="s">
        <v>110</v>
      </c>
      <c r="D28" s="21" t="s">
        <v>111</v>
      </c>
      <c r="E28" s="22"/>
      <c r="F28" s="23"/>
      <c r="G28" s="23">
        <v>36497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4">
        <v>43458</v>
      </c>
    </row>
    <row r="29" spans="1:39" ht="12.75">
      <c r="A29" s="17"/>
      <c r="B29" s="17"/>
      <c r="C29" s="17" t="s">
        <v>112</v>
      </c>
      <c r="D29" s="21" t="s">
        <v>113</v>
      </c>
      <c r="E29" s="22"/>
      <c r="F29" s="23"/>
      <c r="G29" s="23">
        <v>5190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4">
        <v>7051</v>
      </c>
    </row>
    <row r="30" spans="1:39" ht="12.75">
      <c r="A30" s="17"/>
      <c r="B30" s="17"/>
      <c r="C30" s="17" t="s">
        <v>88</v>
      </c>
      <c r="D30" s="21" t="s">
        <v>89</v>
      </c>
      <c r="E30" s="22"/>
      <c r="F30" s="23"/>
      <c r="G30" s="23">
        <v>8600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4">
        <v>22644</v>
      </c>
    </row>
    <row r="31" spans="1:39" ht="12.75">
      <c r="A31" s="17"/>
      <c r="B31" s="17"/>
      <c r="C31" s="17" t="s">
        <v>114</v>
      </c>
      <c r="D31" s="21" t="s">
        <v>115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4">
        <v>50</v>
      </c>
    </row>
    <row r="32" spans="1:39" ht="12.75">
      <c r="A32" s="17"/>
      <c r="B32" s="17"/>
      <c r="C32" s="17" t="s">
        <v>116</v>
      </c>
      <c r="D32" s="21" t="s">
        <v>117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>
        <v>12000</v>
      </c>
    </row>
    <row r="33" spans="1:39" ht="12.75">
      <c r="A33" s="17"/>
      <c r="B33" s="17"/>
      <c r="C33" s="17" t="s">
        <v>118</v>
      </c>
      <c r="D33" s="21" t="s">
        <v>119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4">
        <v>500</v>
      </c>
    </row>
    <row r="34" spans="1:39" ht="12.75">
      <c r="A34" s="17"/>
      <c r="B34" s="17"/>
      <c r="C34" s="17" t="s">
        <v>120</v>
      </c>
      <c r="D34" s="21" t="s">
        <v>121</v>
      </c>
      <c r="E34" s="22"/>
      <c r="F34" s="23"/>
      <c r="G34" s="23">
        <v>200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4">
        <v>350</v>
      </c>
    </row>
    <row r="35" spans="1:39" ht="12.75">
      <c r="A35" s="17"/>
      <c r="B35" s="17"/>
      <c r="C35" s="17" t="s">
        <v>82</v>
      </c>
      <c r="D35" s="21" t="s">
        <v>83</v>
      </c>
      <c r="E35" s="22"/>
      <c r="F35" s="23"/>
      <c r="G35" s="23">
        <v>20200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4">
        <v>29500</v>
      </c>
    </row>
    <row r="36" spans="1:39" ht="24.75">
      <c r="A36" s="17"/>
      <c r="B36" s="17"/>
      <c r="C36" s="17" t="s">
        <v>122</v>
      </c>
      <c r="D36" s="21" t="s">
        <v>123</v>
      </c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4">
        <v>3600</v>
      </c>
    </row>
    <row r="37" spans="1:39" ht="24.75">
      <c r="A37" s="17"/>
      <c r="B37" s="17"/>
      <c r="C37" s="17" t="s">
        <v>124</v>
      </c>
      <c r="D37" s="21" t="s">
        <v>125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4">
        <v>4000</v>
      </c>
    </row>
    <row r="38" spans="1:39" ht="12.75">
      <c r="A38" s="17"/>
      <c r="B38" s="17"/>
      <c r="C38" s="17" t="s">
        <v>126</v>
      </c>
      <c r="D38" s="21" t="s">
        <v>127</v>
      </c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4">
        <v>500</v>
      </c>
    </row>
    <row r="39" spans="1:39" ht="12.75">
      <c r="A39" s="17"/>
      <c r="B39" s="17"/>
      <c r="C39" s="17" t="s">
        <v>90</v>
      </c>
      <c r="D39" s="21" t="s">
        <v>91</v>
      </c>
      <c r="E39" s="22"/>
      <c r="F39" s="23"/>
      <c r="G39" s="23">
        <v>1650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4">
        <v>1500</v>
      </c>
    </row>
    <row r="40" spans="1:39" ht="12.75">
      <c r="A40" s="17"/>
      <c r="B40" s="17"/>
      <c r="C40" s="17" t="s">
        <v>128</v>
      </c>
      <c r="D40" s="21" t="s">
        <v>129</v>
      </c>
      <c r="E40" s="22"/>
      <c r="F40" s="23"/>
      <c r="G40" s="23">
        <v>5350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4">
        <v>6500</v>
      </c>
    </row>
    <row r="41" spans="1:39" ht="12.75">
      <c r="A41" s="17"/>
      <c r="B41" s="17"/>
      <c r="C41" s="17" t="s">
        <v>92</v>
      </c>
      <c r="D41" s="21" t="s">
        <v>93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4">
        <v>800</v>
      </c>
    </row>
    <row r="42" spans="1:39" ht="12.75">
      <c r="A42" s="17"/>
      <c r="B42" s="17"/>
      <c r="C42" s="17" t="s">
        <v>130</v>
      </c>
      <c r="D42" s="21" t="s">
        <v>131</v>
      </c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4">
        <v>2000</v>
      </c>
    </row>
    <row r="43" spans="1:39" ht="24.75">
      <c r="A43" s="17"/>
      <c r="B43" s="17"/>
      <c r="C43" s="17" t="s">
        <v>132</v>
      </c>
      <c r="D43" s="21" t="s">
        <v>133</v>
      </c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4">
        <v>500</v>
      </c>
    </row>
    <row r="44" spans="1:39" ht="24.75">
      <c r="A44" s="17"/>
      <c r="B44" s="17"/>
      <c r="C44" s="17" t="s">
        <v>134</v>
      </c>
      <c r="D44" s="21" t="s">
        <v>135</v>
      </c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4">
        <v>2000</v>
      </c>
    </row>
    <row r="45" spans="1:39" ht="12.75">
      <c r="A45" s="17"/>
      <c r="B45" s="17"/>
      <c r="C45" s="17" t="s">
        <v>136</v>
      </c>
      <c r="D45" s="21" t="s">
        <v>137</v>
      </c>
      <c r="E45" s="22"/>
      <c r="F45" s="23"/>
      <c r="G45" s="23">
        <v>5000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4">
        <v>1000</v>
      </c>
    </row>
    <row r="46" spans="1:39" ht="14.25">
      <c r="A46" s="25" t="s">
        <v>138</v>
      </c>
      <c r="B46" s="25"/>
      <c r="C46" s="25"/>
      <c r="D46" s="26" t="s">
        <v>139</v>
      </c>
      <c r="E46" s="27">
        <f aca="true" t="shared" si="13" ref="E46:AM46">E47+E52</f>
        <v>372467</v>
      </c>
      <c r="F46" s="27">
        <f t="shared" si="13"/>
        <v>0</v>
      </c>
      <c r="G46" s="27">
        <f t="shared" si="13"/>
        <v>0</v>
      </c>
      <c r="H46" s="27">
        <f t="shared" si="13"/>
        <v>0</v>
      </c>
      <c r="I46" s="27">
        <f t="shared" si="13"/>
        <v>0</v>
      </c>
      <c r="J46" s="27">
        <f t="shared" si="13"/>
        <v>0</v>
      </c>
      <c r="K46" s="27">
        <f t="shared" si="13"/>
        <v>0</v>
      </c>
      <c r="L46" s="27">
        <f t="shared" si="13"/>
        <v>0</v>
      </c>
      <c r="M46" s="27">
        <f t="shared" si="13"/>
        <v>0</v>
      </c>
      <c r="N46" s="27">
        <f t="shared" si="13"/>
        <v>0</v>
      </c>
      <c r="O46" s="27">
        <f t="shared" si="13"/>
        <v>0</v>
      </c>
      <c r="P46" s="27">
        <f t="shared" si="13"/>
        <v>0</v>
      </c>
      <c r="Q46" s="27">
        <f t="shared" si="13"/>
        <v>0</v>
      </c>
      <c r="R46" s="27">
        <f t="shared" si="13"/>
        <v>0</v>
      </c>
      <c r="S46" s="27">
        <f t="shared" si="13"/>
        <v>0</v>
      </c>
      <c r="T46" s="27">
        <f t="shared" si="13"/>
        <v>0</v>
      </c>
      <c r="U46" s="27">
        <f t="shared" si="13"/>
        <v>0</v>
      </c>
      <c r="V46" s="27">
        <f t="shared" si="13"/>
        <v>0</v>
      </c>
      <c r="W46" s="27">
        <f t="shared" si="13"/>
        <v>0</v>
      </c>
      <c r="X46" s="27">
        <f t="shared" si="13"/>
        <v>0</v>
      </c>
      <c r="Y46" s="27">
        <f t="shared" si="13"/>
        <v>0</v>
      </c>
      <c r="Z46" s="27">
        <f t="shared" si="13"/>
        <v>0</v>
      </c>
      <c r="AA46" s="27">
        <f t="shared" si="13"/>
        <v>0</v>
      </c>
      <c r="AB46" s="27">
        <f t="shared" si="13"/>
        <v>0</v>
      </c>
      <c r="AC46" s="27">
        <f t="shared" si="13"/>
        <v>0</v>
      </c>
      <c r="AD46" s="27">
        <f t="shared" si="13"/>
        <v>0</v>
      </c>
      <c r="AE46" s="27">
        <f t="shared" si="13"/>
        <v>0</v>
      </c>
      <c r="AF46" s="27">
        <f t="shared" si="13"/>
        <v>0</v>
      </c>
      <c r="AG46" s="27">
        <f t="shared" si="13"/>
        <v>0</v>
      </c>
      <c r="AH46" s="27">
        <f t="shared" si="13"/>
        <v>0</v>
      </c>
      <c r="AI46" s="27">
        <f t="shared" si="13"/>
        <v>0</v>
      </c>
      <c r="AJ46" s="27">
        <f t="shared" si="13"/>
        <v>0</v>
      </c>
      <c r="AK46" s="27">
        <f t="shared" si="13"/>
        <v>0</v>
      </c>
      <c r="AL46" s="27">
        <f t="shared" si="13"/>
        <v>0</v>
      </c>
      <c r="AM46" s="27">
        <f t="shared" si="13"/>
        <v>385177</v>
      </c>
    </row>
    <row r="47" spans="1:39" ht="12.75">
      <c r="A47" s="17"/>
      <c r="B47" s="6" t="s">
        <v>140</v>
      </c>
      <c r="C47" s="6"/>
      <c r="D47" s="18" t="s">
        <v>141</v>
      </c>
      <c r="E47" s="19">
        <f aca="true" t="shared" si="14" ref="E47:P47">SUM(E48:E51)</f>
        <v>361250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 t="shared" si="14"/>
        <v>0</v>
      </c>
      <c r="O47" s="19">
        <f t="shared" si="14"/>
        <v>0</v>
      </c>
      <c r="P47" s="19">
        <f t="shared" si="14"/>
        <v>0</v>
      </c>
      <c r="Q47" s="19"/>
      <c r="R47" s="19">
        <f aca="true" t="shared" si="15" ref="R47:AM47">SUM(R48:R51)</f>
        <v>0</v>
      </c>
      <c r="S47" s="19">
        <f t="shared" si="15"/>
        <v>0</v>
      </c>
      <c r="T47" s="19">
        <f t="shared" si="15"/>
        <v>0</v>
      </c>
      <c r="U47" s="19">
        <f t="shared" si="15"/>
        <v>0</v>
      </c>
      <c r="V47" s="19">
        <f t="shared" si="15"/>
        <v>0</v>
      </c>
      <c r="W47" s="19">
        <f t="shared" si="15"/>
        <v>0</v>
      </c>
      <c r="X47" s="19">
        <f t="shared" si="15"/>
        <v>0</v>
      </c>
      <c r="Y47" s="19">
        <f t="shared" si="15"/>
        <v>0</v>
      </c>
      <c r="Z47" s="19">
        <f t="shared" si="15"/>
        <v>0</v>
      </c>
      <c r="AA47" s="19">
        <f t="shared" si="15"/>
        <v>0</v>
      </c>
      <c r="AB47" s="19">
        <f t="shared" si="15"/>
        <v>0</v>
      </c>
      <c r="AC47" s="19">
        <f t="shared" si="15"/>
        <v>0</v>
      </c>
      <c r="AD47" s="19">
        <f t="shared" si="15"/>
        <v>0</v>
      </c>
      <c r="AE47" s="19">
        <f t="shared" si="15"/>
        <v>0</v>
      </c>
      <c r="AF47" s="19">
        <f t="shared" si="15"/>
        <v>0</v>
      </c>
      <c r="AG47" s="19">
        <f t="shared" si="15"/>
        <v>0</v>
      </c>
      <c r="AH47" s="19">
        <f t="shared" si="15"/>
        <v>0</v>
      </c>
      <c r="AI47" s="19">
        <f t="shared" si="15"/>
        <v>0</v>
      </c>
      <c r="AJ47" s="19">
        <f t="shared" si="15"/>
        <v>0</v>
      </c>
      <c r="AK47" s="19">
        <f t="shared" si="15"/>
        <v>0</v>
      </c>
      <c r="AL47" s="19">
        <f t="shared" si="15"/>
        <v>0</v>
      </c>
      <c r="AM47" s="20">
        <f t="shared" si="15"/>
        <v>364127</v>
      </c>
    </row>
    <row r="48" spans="1:39" ht="12.75">
      <c r="A48" s="17"/>
      <c r="B48" s="17"/>
      <c r="C48" s="17" t="s">
        <v>104</v>
      </c>
      <c r="D48" s="21" t="s">
        <v>105</v>
      </c>
      <c r="E48" s="22">
        <v>301734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4">
        <v>309388</v>
      </c>
    </row>
    <row r="49" spans="1:39" ht="12.75">
      <c r="A49" s="17"/>
      <c r="B49" s="17"/>
      <c r="C49" s="17" t="s">
        <v>110</v>
      </c>
      <c r="D49" s="21" t="s">
        <v>111</v>
      </c>
      <c r="E49" s="22">
        <v>51988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4">
        <v>46996</v>
      </c>
    </row>
    <row r="50" spans="1:39" ht="12.75">
      <c r="A50" s="17"/>
      <c r="B50" s="17"/>
      <c r="C50" s="17" t="s">
        <v>112</v>
      </c>
      <c r="D50" s="21" t="s">
        <v>113</v>
      </c>
      <c r="E50" s="22">
        <v>7393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4">
        <v>7580</v>
      </c>
    </row>
    <row r="51" spans="1:39" ht="12.75">
      <c r="A51" s="17"/>
      <c r="B51" s="17"/>
      <c r="C51" s="17" t="s">
        <v>88</v>
      </c>
      <c r="D51" s="21" t="s">
        <v>89</v>
      </c>
      <c r="E51" s="22">
        <v>135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4">
        <v>163</v>
      </c>
    </row>
    <row r="52" spans="1:39" ht="12.75">
      <c r="A52" s="17"/>
      <c r="B52" s="6" t="s">
        <v>142</v>
      </c>
      <c r="C52" s="6"/>
      <c r="D52" s="18" t="s">
        <v>143</v>
      </c>
      <c r="E52" s="19">
        <f aca="true" t="shared" si="16" ref="E52:P52">SUM(E53:E57)</f>
        <v>11217</v>
      </c>
      <c r="F52" s="19">
        <f t="shared" si="16"/>
        <v>0</v>
      </c>
      <c r="G52" s="19">
        <f t="shared" si="16"/>
        <v>0</v>
      </c>
      <c r="H52" s="19">
        <f t="shared" si="16"/>
        <v>0</v>
      </c>
      <c r="I52" s="19">
        <f t="shared" si="16"/>
        <v>0</v>
      </c>
      <c r="J52" s="19">
        <f t="shared" si="16"/>
        <v>0</v>
      </c>
      <c r="K52" s="19">
        <f t="shared" si="16"/>
        <v>0</v>
      </c>
      <c r="L52" s="19">
        <f t="shared" si="16"/>
        <v>0</v>
      </c>
      <c r="M52" s="19">
        <f t="shared" si="16"/>
        <v>0</v>
      </c>
      <c r="N52" s="19">
        <f t="shared" si="16"/>
        <v>0</v>
      </c>
      <c r="O52" s="19">
        <f t="shared" si="16"/>
        <v>0</v>
      </c>
      <c r="P52" s="19">
        <f t="shared" si="16"/>
        <v>0</v>
      </c>
      <c r="Q52" s="19"/>
      <c r="R52" s="19">
        <f aca="true" t="shared" si="17" ref="R52:AL52">SUM(R53:R57)</f>
        <v>0</v>
      </c>
      <c r="S52" s="19">
        <f t="shared" si="17"/>
        <v>0</v>
      </c>
      <c r="T52" s="19">
        <f t="shared" si="17"/>
        <v>0</v>
      </c>
      <c r="U52" s="19">
        <f t="shared" si="17"/>
        <v>0</v>
      </c>
      <c r="V52" s="19">
        <f t="shared" si="17"/>
        <v>0</v>
      </c>
      <c r="W52" s="19">
        <f t="shared" si="17"/>
        <v>0</v>
      </c>
      <c r="X52" s="19">
        <f t="shared" si="17"/>
        <v>0</v>
      </c>
      <c r="Y52" s="19">
        <f t="shared" si="17"/>
        <v>0</v>
      </c>
      <c r="Z52" s="19">
        <f t="shared" si="17"/>
        <v>0</v>
      </c>
      <c r="AA52" s="19">
        <f t="shared" si="17"/>
        <v>0</v>
      </c>
      <c r="AB52" s="19">
        <f t="shared" si="17"/>
        <v>0</v>
      </c>
      <c r="AC52" s="19">
        <f t="shared" si="17"/>
        <v>0</v>
      </c>
      <c r="AD52" s="19">
        <f t="shared" si="17"/>
        <v>0</v>
      </c>
      <c r="AE52" s="19">
        <f t="shared" si="17"/>
        <v>0</v>
      </c>
      <c r="AF52" s="19">
        <f t="shared" si="17"/>
        <v>0</v>
      </c>
      <c r="AG52" s="19">
        <f t="shared" si="17"/>
        <v>0</v>
      </c>
      <c r="AH52" s="19">
        <f t="shared" si="17"/>
        <v>0</v>
      </c>
      <c r="AI52" s="19">
        <f t="shared" si="17"/>
        <v>0</v>
      </c>
      <c r="AJ52" s="19">
        <f t="shared" si="17"/>
        <v>0</v>
      </c>
      <c r="AK52" s="19">
        <f t="shared" si="17"/>
        <v>0</v>
      </c>
      <c r="AL52" s="19">
        <f t="shared" si="17"/>
        <v>0</v>
      </c>
      <c r="AM52" s="20">
        <f>SUM(AM53:AM59)</f>
        <v>21050</v>
      </c>
    </row>
    <row r="53" spans="1:39" ht="12.75">
      <c r="A53" s="17"/>
      <c r="B53" s="17"/>
      <c r="C53" s="17" t="s">
        <v>110</v>
      </c>
      <c r="D53" s="21" t="s">
        <v>111</v>
      </c>
      <c r="E53" s="22">
        <v>1232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4">
        <v>850</v>
      </c>
    </row>
    <row r="54" spans="1:39" ht="12.75">
      <c r="A54" s="17"/>
      <c r="B54" s="17"/>
      <c r="C54" s="17" t="s">
        <v>112</v>
      </c>
      <c r="D54" s="21" t="s">
        <v>113</v>
      </c>
      <c r="E54" s="22">
        <v>175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4">
        <v>200</v>
      </c>
    </row>
    <row r="55" spans="1:39" ht="12.75">
      <c r="A55" s="17"/>
      <c r="B55" s="17"/>
      <c r="C55" s="17" t="s">
        <v>144</v>
      </c>
      <c r="D55" s="21" t="s">
        <v>145</v>
      </c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4">
        <v>11000</v>
      </c>
    </row>
    <row r="56" spans="1:39" ht="12.75">
      <c r="A56" s="17"/>
      <c r="B56" s="17"/>
      <c r="C56" s="17" t="s">
        <v>88</v>
      </c>
      <c r="D56" s="21" t="s">
        <v>89</v>
      </c>
      <c r="E56" s="22">
        <v>8010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4">
        <v>6500</v>
      </c>
    </row>
    <row r="57" spans="1:39" ht="12.75">
      <c r="A57" s="17"/>
      <c r="B57" s="17"/>
      <c r="C57" s="17" t="s">
        <v>116</v>
      </c>
      <c r="D57" s="21" t="s">
        <v>117</v>
      </c>
      <c r="E57" s="22">
        <v>1800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4">
        <v>2000</v>
      </c>
    </row>
    <row r="58" spans="1:39" ht="24.75">
      <c r="A58" s="17"/>
      <c r="B58" s="17"/>
      <c r="C58" s="17" t="s">
        <v>124</v>
      </c>
      <c r="D58" s="21" t="s">
        <v>125</v>
      </c>
      <c r="E58" s="2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4">
        <v>300</v>
      </c>
    </row>
    <row r="59" spans="1:39" ht="24.75">
      <c r="A59" s="17"/>
      <c r="B59" s="17"/>
      <c r="C59" s="17" t="s">
        <v>134</v>
      </c>
      <c r="D59" s="21" t="s">
        <v>135</v>
      </c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4">
        <v>200</v>
      </c>
    </row>
    <row r="60" spans="1:39" ht="25.5" customHeight="1">
      <c r="A60" s="25" t="s">
        <v>146</v>
      </c>
      <c r="B60" s="25"/>
      <c r="C60" s="25"/>
      <c r="D60" s="26" t="s">
        <v>147</v>
      </c>
      <c r="E60" s="27" t="e">
        <f>E61+#REF!</f>
        <v>#REF!</v>
      </c>
      <c r="F60" s="27" t="e">
        <f>F61+#REF!</f>
        <v>#REF!</v>
      </c>
      <c r="G60" s="27" t="e">
        <f>G61+#REF!</f>
        <v>#REF!</v>
      </c>
      <c r="H60" s="27" t="e">
        <f>H61+#REF!</f>
        <v>#REF!</v>
      </c>
      <c r="I60" s="27" t="e">
        <f>I61+#REF!</f>
        <v>#REF!</v>
      </c>
      <c r="J60" s="27" t="e">
        <f>J61+#REF!</f>
        <v>#REF!</v>
      </c>
      <c r="K60" s="27" t="e">
        <f>K61+#REF!</f>
        <v>#REF!</v>
      </c>
      <c r="L60" s="27" t="e">
        <f>L61+#REF!</f>
        <v>#REF!</v>
      </c>
      <c r="M60" s="27" t="e">
        <f>M61+#REF!</f>
        <v>#REF!</v>
      </c>
      <c r="N60" s="27" t="e">
        <f>N61+#REF!</f>
        <v>#REF!</v>
      </c>
      <c r="O60" s="27" t="e">
        <f>O61+#REF!</f>
        <v>#REF!</v>
      </c>
      <c r="P60" s="27" t="e">
        <f>P61+#REF!</f>
        <v>#REF!</v>
      </c>
      <c r="Q60" s="27"/>
      <c r="R60" s="27" t="e">
        <f>R61+#REF!</f>
        <v>#REF!</v>
      </c>
      <c r="S60" s="27" t="e">
        <f>S61+#REF!</f>
        <v>#REF!</v>
      </c>
      <c r="T60" s="27" t="e">
        <f>T61+#REF!</f>
        <v>#REF!</v>
      </c>
      <c r="U60" s="27" t="e">
        <f>U61+#REF!</f>
        <v>#REF!</v>
      </c>
      <c r="V60" s="27" t="e">
        <f>V61+#REF!</f>
        <v>#REF!</v>
      </c>
      <c r="W60" s="27" t="e">
        <f>W61+#REF!</f>
        <v>#REF!</v>
      </c>
      <c r="X60" s="27" t="e">
        <f>X61+#REF!</f>
        <v>#REF!</v>
      </c>
      <c r="Y60" s="27" t="e">
        <f>Y61+#REF!</f>
        <v>#REF!</v>
      </c>
      <c r="Z60" s="27" t="e">
        <f>Z61+#REF!</f>
        <v>#REF!</v>
      </c>
      <c r="AA60" s="27" t="e">
        <f>AA61+#REF!</f>
        <v>#REF!</v>
      </c>
      <c r="AB60" s="27" t="e">
        <f>AB61+#REF!</f>
        <v>#REF!</v>
      </c>
      <c r="AC60" s="27" t="e">
        <f>AC61+#REF!</f>
        <v>#REF!</v>
      </c>
      <c r="AD60" s="27" t="e">
        <f>AD61+#REF!</f>
        <v>#REF!</v>
      </c>
      <c r="AE60" s="27" t="e">
        <f>AE61+#REF!</f>
        <v>#REF!</v>
      </c>
      <c r="AF60" s="27" t="e">
        <f>AF61+#REF!</f>
        <v>#REF!</v>
      </c>
      <c r="AG60" s="27" t="e">
        <f>AG61+#REF!</f>
        <v>#REF!</v>
      </c>
      <c r="AH60" s="27" t="e">
        <f>AH61+#REF!</f>
        <v>#REF!</v>
      </c>
      <c r="AI60" s="27" t="e">
        <f>AI61+#REF!</f>
        <v>#REF!</v>
      </c>
      <c r="AJ60" s="27" t="e">
        <f>AJ61+#REF!</f>
        <v>#REF!</v>
      </c>
      <c r="AK60" s="27" t="e">
        <f>AK61+#REF!</f>
        <v>#REF!</v>
      </c>
      <c r="AL60" s="27" t="e">
        <f>AL61+#REF!</f>
        <v>#REF!</v>
      </c>
      <c r="AM60" s="16">
        <f>SUM(AM61)</f>
        <v>8015400</v>
      </c>
    </row>
    <row r="61" spans="1:39" ht="12.75">
      <c r="A61" s="17"/>
      <c r="B61" s="6" t="s">
        <v>148</v>
      </c>
      <c r="C61" s="6"/>
      <c r="D61" s="18" t="s">
        <v>149</v>
      </c>
      <c r="E61" s="19">
        <f aca="true" t="shared" si="18" ref="E61:P61">SUM(E62:E89)</f>
        <v>0</v>
      </c>
      <c r="F61" s="19">
        <f t="shared" si="18"/>
        <v>6365000</v>
      </c>
      <c r="G61" s="19">
        <f t="shared" si="18"/>
        <v>0</v>
      </c>
      <c r="H61" s="19">
        <f t="shared" si="18"/>
        <v>0</v>
      </c>
      <c r="I61" s="19">
        <f t="shared" si="18"/>
        <v>0</v>
      </c>
      <c r="J61" s="19">
        <f t="shared" si="18"/>
        <v>0</v>
      </c>
      <c r="K61" s="19">
        <f t="shared" si="18"/>
        <v>0</v>
      </c>
      <c r="L61" s="19">
        <f t="shared" si="18"/>
        <v>0</v>
      </c>
      <c r="M61" s="19">
        <f t="shared" si="18"/>
        <v>0</v>
      </c>
      <c r="N61" s="19">
        <f t="shared" si="18"/>
        <v>0</v>
      </c>
      <c r="O61" s="19">
        <f t="shared" si="18"/>
        <v>0</v>
      </c>
      <c r="P61" s="19">
        <f t="shared" si="18"/>
        <v>0</v>
      </c>
      <c r="Q61" s="19"/>
      <c r="R61" s="19">
        <f aca="true" t="shared" si="19" ref="R61:AL61">SUM(R62:R89)</f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 t="shared" si="19"/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20">
        <f>SUM(AM62:AM90)</f>
        <v>8015400</v>
      </c>
    </row>
    <row r="62" spans="1:39" ht="24.75">
      <c r="A62" s="17"/>
      <c r="B62" s="17"/>
      <c r="C62" s="17" t="s">
        <v>150</v>
      </c>
      <c r="D62" s="21" t="s">
        <v>151</v>
      </c>
      <c r="E62" s="22"/>
      <c r="F62" s="22">
        <v>454800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4">
        <v>447300</v>
      </c>
    </row>
    <row r="63" spans="1:39" ht="12.75">
      <c r="A63" s="17"/>
      <c r="B63" s="17"/>
      <c r="C63" s="17" t="s">
        <v>104</v>
      </c>
      <c r="D63" s="21" t="s">
        <v>105</v>
      </c>
      <c r="E63" s="22"/>
      <c r="F63" s="22">
        <v>20800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4">
        <v>20400</v>
      </c>
    </row>
    <row r="64" spans="1:39" ht="12.75" customHeight="1">
      <c r="A64" s="17"/>
      <c r="B64" s="17"/>
      <c r="C64" s="17" t="s">
        <v>106</v>
      </c>
      <c r="D64" s="21" t="s">
        <v>107</v>
      </c>
      <c r="E64" s="22"/>
      <c r="F64" s="22">
        <v>18800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>
        <v>46700</v>
      </c>
    </row>
    <row r="65" spans="1:39" ht="12.75">
      <c r="A65" s="17"/>
      <c r="B65" s="17"/>
      <c r="C65" s="17" t="s">
        <v>108</v>
      </c>
      <c r="D65" s="21" t="s">
        <v>109</v>
      </c>
      <c r="E65" s="22"/>
      <c r="F65" s="22">
        <v>3200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4">
        <v>3300</v>
      </c>
    </row>
    <row r="66" spans="1:39" ht="24.75">
      <c r="A66" s="17"/>
      <c r="B66" s="17"/>
      <c r="C66" s="17" t="s">
        <v>152</v>
      </c>
      <c r="D66" s="21" t="s">
        <v>153</v>
      </c>
      <c r="E66" s="22"/>
      <c r="F66" s="22">
        <v>4253400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4">
        <v>5609600</v>
      </c>
    </row>
    <row r="67" spans="1:39" ht="24.75">
      <c r="A67" s="17"/>
      <c r="B67" s="17"/>
      <c r="C67" s="17" t="s">
        <v>154</v>
      </c>
      <c r="D67" s="21" t="s">
        <v>155</v>
      </c>
      <c r="E67" s="22"/>
      <c r="F67" s="22">
        <v>270000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4">
        <v>292790</v>
      </c>
    </row>
    <row r="68" spans="1:39" ht="24.75">
      <c r="A68" s="17"/>
      <c r="B68" s="17"/>
      <c r="C68" s="17" t="s">
        <v>156</v>
      </c>
      <c r="D68" s="21" t="s">
        <v>157</v>
      </c>
      <c r="E68" s="22"/>
      <c r="F68" s="22">
        <v>348900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4">
        <v>467300</v>
      </c>
    </row>
    <row r="69" spans="1:39" ht="27.75" customHeight="1">
      <c r="A69" s="17"/>
      <c r="B69" s="17"/>
      <c r="C69" s="17" t="s">
        <v>158</v>
      </c>
      <c r="D69" s="21" t="s">
        <v>159</v>
      </c>
      <c r="E69" s="22"/>
      <c r="F69" s="22">
        <v>25000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4">
        <v>46700</v>
      </c>
    </row>
    <row r="70" spans="1:39" ht="12.75">
      <c r="A70" s="17"/>
      <c r="B70" s="17"/>
      <c r="C70" s="17" t="s">
        <v>110</v>
      </c>
      <c r="D70" s="21" t="s">
        <v>111</v>
      </c>
      <c r="E70" s="22"/>
      <c r="F70" s="22">
        <v>8000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4">
        <v>11300</v>
      </c>
    </row>
    <row r="71" spans="1:39" ht="12.75">
      <c r="A71" s="17"/>
      <c r="B71" s="17"/>
      <c r="C71" s="17" t="s">
        <v>112</v>
      </c>
      <c r="D71" s="21" t="s">
        <v>113</v>
      </c>
      <c r="E71" s="22"/>
      <c r="F71" s="22">
        <v>1100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4">
        <v>1100</v>
      </c>
    </row>
    <row r="72" spans="1:39" ht="12.75">
      <c r="A72" s="17"/>
      <c r="B72" s="17"/>
      <c r="C72" s="17" t="s">
        <v>144</v>
      </c>
      <c r="D72" s="21" t="s">
        <v>145</v>
      </c>
      <c r="E72" s="22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4">
        <v>2360</v>
      </c>
    </row>
    <row r="73" spans="1:39" ht="24.75">
      <c r="A73" s="17"/>
      <c r="B73" s="17"/>
      <c r="C73" s="17" t="s">
        <v>160</v>
      </c>
      <c r="D73" s="21" t="s">
        <v>161</v>
      </c>
      <c r="E73" s="22"/>
      <c r="F73" s="22">
        <v>320000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4">
        <v>300000</v>
      </c>
    </row>
    <row r="74" spans="1:39" ht="12.75">
      <c r="A74" s="17"/>
      <c r="B74" s="17"/>
      <c r="C74" s="17" t="s">
        <v>88</v>
      </c>
      <c r="D74" s="21" t="s">
        <v>89</v>
      </c>
      <c r="E74" s="22"/>
      <c r="F74" s="22">
        <v>250000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>
        <v>290000</v>
      </c>
    </row>
    <row r="75" spans="1:39" ht="12.75">
      <c r="A75" s="17"/>
      <c r="B75" s="17"/>
      <c r="C75" s="17" t="s">
        <v>162</v>
      </c>
      <c r="D75" s="21" t="s">
        <v>163</v>
      </c>
      <c r="E75" s="22"/>
      <c r="F75" s="22">
        <v>1000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4">
        <v>1000</v>
      </c>
    </row>
    <row r="76" spans="1:39" ht="12.75">
      <c r="A76" s="17"/>
      <c r="B76" s="17"/>
      <c r="C76" s="17" t="s">
        <v>114</v>
      </c>
      <c r="D76" s="21" t="s">
        <v>115</v>
      </c>
      <c r="E76" s="22"/>
      <c r="F76" s="22">
        <v>1000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4">
        <v>1000</v>
      </c>
    </row>
    <row r="77" spans="1:39" ht="12.75">
      <c r="A77" s="17"/>
      <c r="B77" s="17"/>
      <c r="C77" s="17" t="s">
        <v>116</v>
      </c>
      <c r="D77" s="21" t="s">
        <v>117</v>
      </c>
      <c r="E77" s="22"/>
      <c r="F77" s="22">
        <v>120000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4">
        <v>140000</v>
      </c>
    </row>
    <row r="78" spans="1:39" ht="12.75">
      <c r="A78" s="17"/>
      <c r="B78" s="17"/>
      <c r="C78" s="17" t="s">
        <v>118</v>
      </c>
      <c r="D78" s="21" t="s">
        <v>119</v>
      </c>
      <c r="E78" s="22"/>
      <c r="F78" s="22">
        <v>65000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4">
        <v>80000</v>
      </c>
    </row>
    <row r="79" spans="1:39" ht="12.75">
      <c r="A79" s="17"/>
      <c r="B79" s="17"/>
      <c r="C79" s="17" t="s">
        <v>120</v>
      </c>
      <c r="D79" s="21" t="s">
        <v>121</v>
      </c>
      <c r="E79" s="22"/>
      <c r="F79" s="22">
        <v>50000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4">
        <v>45000</v>
      </c>
    </row>
    <row r="80" spans="1:39" ht="12.75">
      <c r="A80" s="17"/>
      <c r="B80" s="17"/>
      <c r="C80" s="17" t="s">
        <v>82</v>
      </c>
      <c r="D80" s="21" t="s">
        <v>83</v>
      </c>
      <c r="E80" s="22"/>
      <c r="F80" s="22">
        <v>130000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4">
        <v>70000</v>
      </c>
    </row>
    <row r="81" spans="1:39" ht="12.75">
      <c r="A81" s="17"/>
      <c r="B81" s="17"/>
      <c r="C81" s="17" t="s">
        <v>164</v>
      </c>
      <c r="D81" s="21" t="s">
        <v>165</v>
      </c>
      <c r="E81" s="22"/>
      <c r="F81" s="22">
        <v>5200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4">
        <v>5200</v>
      </c>
    </row>
    <row r="82" spans="1:39" ht="24.75">
      <c r="A82" s="17"/>
      <c r="B82" s="17"/>
      <c r="C82" s="17" t="s">
        <v>122</v>
      </c>
      <c r="D82" s="21" t="s">
        <v>166</v>
      </c>
      <c r="E82" s="22"/>
      <c r="F82" s="22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4">
        <v>12000</v>
      </c>
    </row>
    <row r="83" spans="1:39" ht="24.75">
      <c r="A83" s="17"/>
      <c r="B83" s="17"/>
      <c r="C83" s="17" t="s">
        <v>124</v>
      </c>
      <c r="D83" s="21" t="s">
        <v>125</v>
      </c>
      <c r="E83" s="22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4">
        <v>30850</v>
      </c>
    </row>
    <row r="84" spans="1:39" ht="12.75">
      <c r="A84" s="17"/>
      <c r="B84" s="17"/>
      <c r="C84" s="17" t="s">
        <v>126</v>
      </c>
      <c r="D84" s="21" t="s">
        <v>127</v>
      </c>
      <c r="E84" s="22"/>
      <c r="F84" s="22">
        <v>3500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4">
        <v>12000</v>
      </c>
    </row>
    <row r="85" spans="1:39" ht="12.75">
      <c r="A85" s="17"/>
      <c r="B85" s="17"/>
      <c r="C85" s="17" t="s">
        <v>128</v>
      </c>
      <c r="D85" s="21" t="s">
        <v>129</v>
      </c>
      <c r="E85" s="22"/>
      <c r="F85" s="22">
        <v>1800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4">
        <v>3000</v>
      </c>
    </row>
    <row r="86" spans="1:39" ht="12.75">
      <c r="A86" s="17"/>
      <c r="B86" s="17"/>
      <c r="C86" s="17" t="s">
        <v>92</v>
      </c>
      <c r="D86" s="21" t="s">
        <v>93</v>
      </c>
      <c r="E86" s="22"/>
      <c r="F86" s="22">
        <v>13000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4">
        <v>10000</v>
      </c>
    </row>
    <row r="87" spans="1:39" ht="12.75">
      <c r="A87" s="17"/>
      <c r="B87" s="17"/>
      <c r="C87" s="17" t="s">
        <v>167</v>
      </c>
      <c r="D87" s="21" t="s">
        <v>168</v>
      </c>
      <c r="E87" s="22"/>
      <c r="F87" s="22">
        <v>500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4">
        <v>1000</v>
      </c>
    </row>
    <row r="88" spans="1:39" ht="24.75">
      <c r="A88" s="17"/>
      <c r="B88" s="17"/>
      <c r="C88" s="17" t="s">
        <v>134</v>
      </c>
      <c r="D88" s="21" t="s">
        <v>135</v>
      </c>
      <c r="E88" s="22"/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4">
        <v>2500</v>
      </c>
    </row>
    <row r="89" spans="1:39" ht="12.75">
      <c r="A89" s="17"/>
      <c r="B89" s="17"/>
      <c r="C89" s="17" t="s">
        <v>136</v>
      </c>
      <c r="D89" s="21" t="s">
        <v>137</v>
      </c>
      <c r="E89" s="22"/>
      <c r="F89" s="22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4">
        <v>30000</v>
      </c>
    </row>
    <row r="90" spans="1:39" ht="12.75">
      <c r="A90" s="17"/>
      <c r="B90" s="17"/>
      <c r="C90" s="17" t="s">
        <v>169</v>
      </c>
      <c r="D90" s="21" t="s">
        <v>170</v>
      </c>
      <c r="E90" s="22"/>
      <c r="F90" s="22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4">
        <v>33000</v>
      </c>
    </row>
    <row r="91" spans="1:39" ht="14.25">
      <c r="A91" s="25" t="s">
        <v>171</v>
      </c>
      <c r="B91" s="25"/>
      <c r="C91" s="25"/>
      <c r="D91" s="26" t="s">
        <v>172</v>
      </c>
      <c r="E91" s="27">
        <f aca="true" t="shared" si="20" ref="E91:N92">SUM(E92)</f>
        <v>0</v>
      </c>
      <c r="F91" s="27">
        <f t="shared" si="20"/>
        <v>0</v>
      </c>
      <c r="G91" s="27">
        <f t="shared" si="20"/>
        <v>0</v>
      </c>
      <c r="H91" s="27">
        <f t="shared" si="20"/>
        <v>0</v>
      </c>
      <c r="I91" s="27">
        <f t="shared" si="20"/>
        <v>0</v>
      </c>
      <c r="J91" s="27">
        <f t="shared" si="20"/>
        <v>0</v>
      </c>
      <c r="K91" s="27">
        <f t="shared" si="20"/>
        <v>0</v>
      </c>
      <c r="L91" s="27">
        <f t="shared" si="20"/>
        <v>0</v>
      </c>
      <c r="M91" s="27">
        <f t="shared" si="20"/>
        <v>0</v>
      </c>
      <c r="N91" s="27">
        <f t="shared" si="20"/>
        <v>0</v>
      </c>
      <c r="O91" s="27">
        <f aca="true" t="shared" si="21" ref="O91:X92">SUM(O92)</f>
        <v>0</v>
      </c>
      <c r="P91" s="27">
        <f t="shared" si="21"/>
        <v>5900</v>
      </c>
      <c r="Q91" s="27">
        <f t="shared" si="21"/>
        <v>0</v>
      </c>
      <c r="R91" s="27">
        <f t="shared" si="21"/>
        <v>0</v>
      </c>
      <c r="S91" s="27">
        <f t="shared" si="21"/>
        <v>0</v>
      </c>
      <c r="T91" s="27">
        <f t="shared" si="21"/>
        <v>0</v>
      </c>
      <c r="U91" s="27">
        <f t="shared" si="21"/>
        <v>0</v>
      </c>
      <c r="V91" s="27">
        <f t="shared" si="21"/>
        <v>0</v>
      </c>
      <c r="W91" s="27">
        <f t="shared" si="21"/>
        <v>0</v>
      </c>
      <c r="X91" s="27">
        <f t="shared" si="21"/>
        <v>0</v>
      </c>
      <c r="Y91" s="27">
        <f aca="true" t="shared" si="22" ref="Y91:AH92">SUM(Y92)</f>
        <v>0</v>
      </c>
      <c r="Z91" s="27">
        <f t="shared" si="22"/>
        <v>0</v>
      </c>
      <c r="AA91" s="27">
        <f t="shared" si="22"/>
        <v>0</v>
      </c>
      <c r="AB91" s="27">
        <f t="shared" si="22"/>
        <v>23600</v>
      </c>
      <c r="AC91" s="27">
        <f t="shared" si="22"/>
        <v>19500</v>
      </c>
      <c r="AD91" s="27">
        <f t="shared" si="22"/>
        <v>0</v>
      </c>
      <c r="AE91" s="27">
        <f t="shared" si="22"/>
        <v>0</v>
      </c>
      <c r="AF91" s="27">
        <f t="shared" si="22"/>
        <v>0</v>
      </c>
      <c r="AG91" s="27">
        <f t="shared" si="22"/>
        <v>0</v>
      </c>
      <c r="AH91" s="27">
        <f t="shared" si="22"/>
        <v>0</v>
      </c>
      <c r="AI91" s="27">
        <f aca="true" t="shared" si="23" ref="AI91:AM92">SUM(AI92)</f>
        <v>0</v>
      </c>
      <c r="AJ91" s="27">
        <f t="shared" si="23"/>
        <v>0</v>
      </c>
      <c r="AK91" s="27">
        <f t="shared" si="23"/>
        <v>0</v>
      </c>
      <c r="AL91" s="27">
        <f t="shared" si="23"/>
        <v>2566200</v>
      </c>
      <c r="AM91" s="27">
        <f t="shared" si="23"/>
        <v>3073200</v>
      </c>
    </row>
    <row r="92" spans="1:39" ht="35.25" customHeight="1">
      <c r="A92" s="17"/>
      <c r="B92" s="6" t="s">
        <v>173</v>
      </c>
      <c r="C92" s="6"/>
      <c r="D92" s="18" t="s">
        <v>174</v>
      </c>
      <c r="E92" s="19">
        <f t="shared" si="20"/>
        <v>0</v>
      </c>
      <c r="F92" s="19">
        <f t="shared" si="20"/>
        <v>0</v>
      </c>
      <c r="G92" s="19">
        <f t="shared" si="20"/>
        <v>0</v>
      </c>
      <c r="H92" s="19">
        <f t="shared" si="20"/>
        <v>0</v>
      </c>
      <c r="I92" s="19">
        <f t="shared" si="20"/>
        <v>0</v>
      </c>
      <c r="J92" s="19">
        <f t="shared" si="20"/>
        <v>0</v>
      </c>
      <c r="K92" s="19">
        <f t="shared" si="20"/>
        <v>0</v>
      </c>
      <c r="L92" s="19">
        <f t="shared" si="20"/>
        <v>0</v>
      </c>
      <c r="M92" s="19">
        <f t="shared" si="20"/>
        <v>0</v>
      </c>
      <c r="N92" s="19">
        <f t="shared" si="20"/>
        <v>0</v>
      </c>
      <c r="O92" s="19">
        <f t="shared" si="21"/>
        <v>0</v>
      </c>
      <c r="P92" s="19">
        <f t="shared" si="21"/>
        <v>5900</v>
      </c>
      <c r="Q92" s="19">
        <f t="shared" si="21"/>
        <v>0</v>
      </c>
      <c r="R92" s="19">
        <f t="shared" si="21"/>
        <v>0</v>
      </c>
      <c r="S92" s="19">
        <f t="shared" si="21"/>
        <v>0</v>
      </c>
      <c r="T92" s="19">
        <f t="shared" si="21"/>
        <v>0</v>
      </c>
      <c r="U92" s="19">
        <f t="shared" si="21"/>
        <v>0</v>
      </c>
      <c r="V92" s="19">
        <f t="shared" si="21"/>
        <v>0</v>
      </c>
      <c r="W92" s="19">
        <f t="shared" si="21"/>
        <v>0</v>
      </c>
      <c r="X92" s="19">
        <f t="shared" si="21"/>
        <v>0</v>
      </c>
      <c r="Y92" s="19">
        <f t="shared" si="22"/>
        <v>0</v>
      </c>
      <c r="Z92" s="19">
        <f t="shared" si="22"/>
        <v>0</v>
      </c>
      <c r="AA92" s="19">
        <f t="shared" si="22"/>
        <v>0</v>
      </c>
      <c r="AB92" s="19">
        <f t="shared" si="22"/>
        <v>23600</v>
      </c>
      <c r="AC92" s="19">
        <f t="shared" si="22"/>
        <v>19500</v>
      </c>
      <c r="AD92" s="19">
        <f t="shared" si="22"/>
        <v>0</v>
      </c>
      <c r="AE92" s="19">
        <f t="shared" si="22"/>
        <v>0</v>
      </c>
      <c r="AF92" s="19">
        <f t="shared" si="22"/>
        <v>0</v>
      </c>
      <c r="AG92" s="19">
        <f t="shared" si="22"/>
        <v>0</v>
      </c>
      <c r="AH92" s="19">
        <f t="shared" si="22"/>
        <v>0</v>
      </c>
      <c r="AI92" s="19">
        <f t="shared" si="23"/>
        <v>0</v>
      </c>
      <c r="AJ92" s="19">
        <f t="shared" si="23"/>
        <v>0</v>
      </c>
      <c r="AK92" s="19">
        <f t="shared" si="23"/>
        <v>0</v>
      </c>
      <c r="AL92" s="19">
        <f t="shared" si="23"/>
        <v>2566200</v>
      </c>
      <c r="AM92" s="20">
        <f t="shared" si="23"/>
        <v>3073200</v>
      </c>
    </row>
    <row r="93" spans="1:39" ht="12.75">
      <c r="A93" s="17"/>
      <c r="B93" s="17"/>
      <c r="C93" s="17" t="s">
        <v>175</v>
      </c>
      <c r="D93" s="30" t="s">
        <v>176</v>
      </c>
      <c r="E93" s="2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>
        <v>5900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>
        <v>23600</v>
      </c>
      <c r="AC93" s="23">
        <v>19500</v>
      </c>
      <c r="AD93" s="23"/>
      <c r="AE93" s="23"/>
      <c r="AF93" s="23"/>
      <c r="AG93" s="23"/>
      <c r="AH93" s="23"/>
      <c r="AI93" s="23"/>
      <c r="AJ93" s="23"/>
      <c r="AK93" s="23"/>
      <c r="AL93" s="23">
        <v>2566200</v>
      </c>
      <c r="AM93" s="24">
        <v>3073200</v>
      </c>
    </row>
    <row r="94" spans="1:39" ht="13.5">
      <c r="A94" s="25" t="s">
        <v>177</v>
      </c>
      <c r="B94" s="25"/>
      <c r="C94" s="25"/>
      <c r="D94" s="31" t="s">
        <v>178</v>
      </c>
      <c r="E94" s="27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16">
        <f>SUM(AM95)</f>
        <v>435367</v>
      </c>
    </row>
    <row r="95" spans="1:39" ht="12.75">
      <c r="A95" s="17"/>
      <c r="B95" s="6" t="s">
        <v>179</v>
      </c>
      <c r="C95" s="6"/>
      <c r="D95" s="33" t="s">
        <v>180</v>
      </c>
      <c r="E95" s="19">
        <f aca="true" t="shared" si="24" ref="E95:P95">SUM(E96)</f>
        <v>429004</v>
      </c>
      <c r="F95" s="19">
        <f t="shared" si="24"/>
        <v>0</v>
      </c>
      <c r="G95" s="19">
        <f t="shared" si="24"/>
        <v>0</v>
      </c>
      <c r="H95" s="19">
        <f t="shared" si="24"/>
        <v>0</v>
      </c>
      <c r="I95" s="19">
        <f t="shared" si="24"/>
        <v>0</v>
      </c>
      <c r="J95" s="19">
        <f t="shared" si="24"/>
        <v>0</v>
      </c>
      <c r="K95" s="19">
        <f t="shared" si="24"/>
        <v>0</v>
      </c>
      <c r="L95" s="19">
        <f t="shared" si="24"/>
        <v>0</v>
      </c>
      <c r="M95" s="19">
        <f t="shared" si="24"/>
        <v>0</v>
      </c>
      <c r="N95" s="19">
        <f t="shared" si="24"/>
        <v>0</v>
      </c>
      <c r="O95" s="19">
        <f t="shared" si="24"/>
        <v>0</v>
      </c>
      <c r="P95" s="19">
        <f t="shared" si="24"/>
        <v>0</v>
      </c>
      <c r="Q95" s="19"/>
      <c r="R95" s="19">
        <f aca="true" t="shared" si="25" ref="R95:AL95">SUM(R96)</f>
        <v>0</v>
      </c>
      <c r="S95" s="19">
        <f t="shared" si="25"/>
        <v>0</v>
      </c>
      <c r="T95" s="19">
        <f t="shared" si="25"/>
        <v>0</v>
      </c>
      <c r="U95" s="19">
        <f t="shared" si="25"/>
        <v>0</v>
      </c>
      <c r="V95" s="19">
        <f t="shared" si="25"/>
        <v>0</v>
      </c>
      <c r="W95" s="19">
        <f t="shared" si="25"/>
        <v>0</v>
      </c>
      <c r="X95" s="19">
        <f t="shared" si="25"/>
        <v>0</v>
      </c>
      <c r="Y95" s="19">
        <f t="shared" si="25"/>
        <v>0</v>
      </c>
      <c r="Z95" s="19">
        <f t="shared" si="25"/>
        <v>0</v>
      </c>
      <c r="AA95" s="19">
        <f t="shared" si="25"/>
        <v>0</v>
      </c>
      <c r="AB95" s="19">
        <f t="shared" si="25"/>
        <v>0</v>
      </c>
      <c r="AC95" s="19">
        <f t="shared" si="25"/>
        <v>0</v>
      </c>
      <c r="AD95" s="19">
        <f t="shared" si="25"/>
        <v>0</v>
      </c>
      <c r="AE95" s="19">
        <f t="shared" si="25"/>
        <v>0</v>
      </c>
      <c r="AF95" s="19">
        <f t="shared" si="25"/>
        <v>0</v>
      </c>
      <c r="AG95" s="19">
        <f t="shared" si="25"/>
        <v>0</v>
      </c>
      <c r="AH95" s="19">
        <f t="shared" si="25"/>
        <v>0</v>
      </c>
      <c r="AI95" s="19">
        <f t="shared" si="25"/>
        <v>0</v>
      </c>
      <c r="AJ95" s="19">
        <f t="shared" si="25"/>
        <v>0</v>
      </c>
      <c r="AK95" s="19">
        <f t="shared" si="25"/>
        <v>0</v>
      </c>
      <c r="AL95" s="19">
        <f t="shared" si="25"/>
        <v>0</v>
      </c>
      <c r="AM95" s="20">
        <f>SUM(AM96)</f>
        <v>435367</v>
      </c>
    </row>
    <row r="96" spans="1:39" ht="35.25" customHeight="1">
      <c r="A96" s="17"/>
      <c r="B96" s="17"/>
      <c r="C96" s="17" t="s">
        <v>181</v>
      </c>
      <c r="D96" s="21" t="s">
        <v>182</v>
      </c>
      <c r="E96" s="22">
        <v>429004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4">
        <v>435367</v>
      </c>
    </row>
    <row r="97" spans="1:39" ht="13.5">
      <c r="A97" s="17"/>
      <c r="B97" s="25"/>
      <c r="C97" s="25"/>
      <c r="D97" s="25" t="s">
        <v>183</v>
      </c>
      <c r="E97" s="27" t="e">
        <f aca="true" t="shared" si="26" ref="E97:AL97">SUM(E10+E13+E20+E46+E60+E91)</f>
        <v>#REF!</v>
      </c>
      <c r="F97" s="27" t="e">
        <f t="shared" si="26"/>
        <v>#REF!</v>
      </c>
      <c r="G97" s="27" t="e">
        <f t="shared" si="26"/>
        <v>#REF!</v>
      </c>
      <c r="H97" s="27" t="e">
        <f t="shared" si="26"/>
        <v>#REF!</v>
      </c>
      <c r="I97" s="27" t="e">
        <f t="shared" si="26"/>
        <v>#REF!</v>
      </c>
      <c r="J97" s="27" t="e">
        <f t="shared" si="26"/>
        <v>#REF!</v>
      </c>
      <c r="K97" s="27" t="e">
        <f t="shared" si="26"/>
        <v>#REF!</v>
      </c>
      <c r="L97" s="27" t="e">
        <f t="shared" si="26"/>
        <v>#REF!</v>
      </c>
      <c r="M97" s="27" t="e">
        <f t="shared" si="26"/>
        <v>#REF!</v>
      </c>
      <c r="N97" s="27" t="e">
        <f t="shared" si="26"/>
        <v>#REF!</v>
      </c>
      <c r="O97" s="27" t="e">
        <f t="shared" si="26"/>
        <v>#REF!</v>
      </c>
      <c r="P97" s="27" t="e">
        <f t="shared" si="26"/>
        <v>#REF!</v>
      </c>
      <c r="Q97" s="27">
        <f t="shared" si="26"/>
        <v>0</v>
      </c>
      <c r="R97" s="27" t="e">
        <f t="shared" si="26"/>
        <v>#REF!</v>
      </c>
      <c r="S97" s="27" t="e">
        <f t="shared" si="26"/>
        <v>#REF!</v>
      </c>
      <c r="T97" s="27" t="e">
        <f t="shared" si="26"/>
        <v>#REF!</v>
      </c>
      <c r="U97" s="27" t="e">
        <f t="shared" si="26"/>
        <v>#REF!</v>
      </c>
      <c r="V97" s="27" t="e">
        <f t="shared" si="26"/>
        <v>#REF!</v>
      </c>
      <c r="W97" s="27" t="e">
        <f t="shared" si="26"/>
        <v>#REF!</v>
      </c>
      <c r="X97" s="27" t="e">
        <f t="shared" si="26"/>
        <v>#REF!</v>
      </c>
      <c r="Y97" s="27" t="e">
        <f t="shared" si="26"/>
        <v>#REF!</v>
      </c>
      <c r="Z97" s="27" t="e">
        <f t="shared" si="26"/>
        <v>#REF!</v>
      </c>
      <c r="AA97" s="27" t="e">
        <f t="shared" si="26"/>
        <v>#REF!</v>
      </c>
      <c r="AB97" s="27" t="e">
        <f t="shared" si="26"/>
        <v>#REF!</v>
      </c>
      <c r="AC97" s="27" t="e">
        <f t="shared" si="26"/>
        <v>#REF!</v>
      </c>
      <c r="AD97" s="27" t="e">
        <f t="shared" si="26"/>
        <v>#REF!</v>
      </c>
      <c r="AE97" s="27" t="e">
        <f t="shared" si="26"/>
        <v>#REF!</v>
      </c>
      <c r="AF97" s="27" t="e">
        <f t="shared" si="26"/>
        <v>#REF!</v>
      </c>
      <c r="AG97" s="27" t="e">
        <f t="shared" si="26"/>
        <v>#REF!</v>
      </c>
      <c r="AH97" s="27" t="e">
        <f t="shared" si="26"/>
        <v>#REF!</v>
      </c>
      <c r="AI97" s="27" t="e">
        <f t="shared" si="26"/>
        <v>#REF!</v>
      </c>
      <c r="AJ97" s="27" t="e">
        <f t="shared" si="26"/>
        <v>#REF!</v>
      </c>
      <c r="AK97" s="27" t="e">
        <f t="shared" si="26"/>
        <v>#REF!</v>
      </c>
      <c r="AL97" s="27" t="e">
        <f t="shared" si="26"/>
        <v>#REF!</v>
      </c>
      <c r="AM97" s="27">
        <f>SUM(AM10+AM13+AM20+AM46+AM60+AM91+AM95)</f>
        <v>12681494</v>
      </c>
    </row>
    <row r="98" spans="1:39" ht="13.5">
      <c r="A98" s="34" t="s">
        <v>184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1:39" ht="13.5">
      <c r="A99" s="14" t="s">
        <v>78</v>
      </c>
      <c r="B99" s="14"/>
      <c r="C99" s="14"/>
      <c r="D99" s="15" t="s">
        <v>79</v>
      </c>
      <c r="E99" s="16">
        <f aca="true" t="shared" si="27" ref="E99:AL99">E100</f>
        <v>66500</v>
      </c>
      <c r="F99" s="16">
        <f t="shared" si="27"/>
        <v>0</v>
      </c>
      <c r="G99" s="16">
        <f t="shared" si="27"/>
        <v>0</v>
      </c>
      <c r="H99" s="16">
        <f t="shared" si="27"/>
        <v>0</v>
      </c>
      <c r="I99" s="16">
        <f t="shared" si="27"/>
        <v>0</v>
      </c>
      <c r="J99" s="16">
        <f t="shared" si="27"/>
        <v>0</v>
      </c>
      <c r="K99" s="16">
        <f t="shared" si="27"/>
        <v>0</v>
      </c>
      <c r="L99" s="16">
        <f t="shared" si="27"/>
        <v>0</v>
      </c>
      <c r="M99" s="16">
        <f t="shared" si="27"/>
        <v>0</v>
      </c>
      <c r="N99" s="16">
        <f t="shared" si="27"/>
        <v>0</v>
      </c>
      <c r="O99" s="16">
        <f t="shared" si="27"/>
        <v>0</v>
      </c>
      <c r="P99" s="16">
        <f t="shared" si="27"/>
        <v>0</v>
      </c>
      <c r="Q99" s="16">
        <f t="shared" si="27"/>
        <v>0</v>
      </c>
      <c r="R99" s="16">
        <f t="shared" si="27"/>
        <v>0</v>
      </c>
      <c r="S99" s="16">
        <f t="shared" si="27"/>
        <v>0</v>
      </c>
      <c r="T99" s="16">
        <f t="shared" si="27"/>
        <v>0</v>
      </c>
      <c r="U99" s="16">
        <f t="shared" si="27"/>
        <v>0</v>
      </c>
      <c r="V99" s="16">
        <f t="shared" si="27"/>
        <v>0</v>
      </c>
      <c r="W99" s="16">
        <f t="shared" si="27"/>
        <v>0</v>
      </c>
      <c r="X99" s="16">
        <f t="shared" si="27"/>
        <v>0</v>
      </c>
      <c r="Y99" s="16">
        <f t="shared" si="27"/>
        <v>0</v>
      </c>
      <c r="Z99" s="16">
        <f t="shared" si="27"/>
        <v>0</v>
      </c>
      <c r="AA99" s="16">
        <f t="shared" si="27"/>
        <v>0</v>
      </c>
      <c r="AB99" s="16">
        <f t="shared" si="27"/>
        <v>0</v>
      </c>
      <c r="AC99" s="16">
        <f t="shared" si="27"/>
        <v>0</v>
      </c>
      <c r="AD99" s="16">
        <f t="shared" si="27"/>
        <v>0</v>
      </c>
      <c r="AE99" s="16">
        <f t="shared" si="27"/>
        <v>0</v>
      </c>
      <c r="AF99" s="16">
        <f t="shared" si="27"/>
        <v>0</v>
      </c>
      <c r="AG99" s="16">
        <f t="shared" si="27"/>
        <v>0</v>
      </c>
      <c r="AH99" s="16">
        <f t="shared" si="27"/>
        <v>0</v>
      </c>
      <c r="AI99" s="16">
        <f t="shared" si="27"/>
        <v>0</v>
      </c>
      <c r="AJ99" s="16">
        <f t="shared" si="27"/>
        <v>0</v>
      </c>
      <c r="AK99" s="16">
        <f t="shared" si="27"/>
        <v>0</v>
      </c>
      <c r="AL99" s="16">
        <f t="shared" si="27"/>
        <v>0</v>
      </c>
      <c r="AM99" s="16">
        <f>SUM(AM100)</f>
        <v>66500</v>
      </c>
    </row>
    <row r="100" spans="1:39" ht="12.75">
      <c r="A100" s="17"/>
      <c r="B100" s="6" t="s">
        <v>185</v>
      </c>
      <c r="C100" s="6"/>
      <c r="D100" s="18" t="s">
        <v>186</v>
      </c>
      <c r="E100" s="19">
        <f aca="true" t="shared" si="28" ref="E100:P100">SUM(E101)</f>
        <v>66500</v>
      </c>
      <c r="F100" s="19">
        <f t="shared" si="28"/>
        <v>0</v>
      </c>
      <c r="G100" s="19">
        <f t="shared" si="28"/>
        <v>0</v>
      </c>
      <c r="H100" s="19">
        <f t="shared" si="28"/>
        <v>0</v>
      </c>
      <c r="I100" s="19">
        <f t="shared" si="28"/>
        <v>0</v>
      </c>
      <c r="J100" s="19">
        <f t="shared" si="28"/>
        <v>0</v>
      </c>
      <c r="K100" s="19">
        <f t="shared" si="28"/>
        <v>0</v>
      </c>
      <c r="L100" s="19">
        <f t="shared" si="28"/>
        <v>0</v>
      </c>
      <c r="M100" s="19">
        <f t="shared" si="28"/>
        <v>0</v>
      </c>
      <c r="N100" s="19">
        <f t="shared" si="28"/>
        <v>0</v>
      </c>
      <c r="O100" s="19">
        <f t="shared" si="28"/>
        <v>0</v>
      </c>
      <c r="P100" s="19">
        <f t="shared" si="28"/>
        <v>0</v>
      </c>
      <c r="Q100" s="19"/>
      <c r="R100" s="19">
        <f aca="true" t="shared" si="29" ref="R100:AL100">SUM(R101)</f>
        <v>0</v>
      </c>
      <c r="S100" s="19">
        <f t="shared" si="29"/>
        <v>0</v>
      </c>
      <c r="T100" s="19">
        <f t="shared" si="29"/>
        <v>0</v>
      </c>
      <c r="U100" s="19">
        <f t="shared" si="29"/>
        <v>0</v>
      </c>
      <c r="V100" s="19">
        <f t="shared" si="29"/>
        <v>0</v>
      </c>
      <c r="W100" s="19">
        <f t="shared" si="29"/>
        <v>0</v>
      </c>
      <c r="X100" s="19">
        <f t="shared" si="29"/>
        <v>0</v>
      </c>
      <c r="Y100" s="19">
        <f t="shared" si="29"/>
        <v>0</v>
      </c>
      <c r="Z100" s="19">
        <f t="shared" si="29"/>
        <v>0</v>
      </c>
      <c r="AA100" s="19">
        <f t="shared" si="29"/>
        <v>0</v>
      </c>
      <c r="AB100" s="19">
        <f t="shared" si="29"/>
        <v>0</v>
      </c>
      <c r="AC100" s="19">
        <f t="shared" si="29"/>
        <v>0</v>
      </c>
      <c r="AD100" s="19">
        <f t="shared" si="29"/>
        <v>0</v>
      </c>
      <c r="AE100" s="19">
        <f t="shared" si="29"/>
        <v>0</v>
      </c>
      <c r="AF100" s="19">
        <f t="shared" si="29"/>
        <v>0</v>
      </c>
      <c r="AG100" s="19">
        <f t="shared" si="29"/>
        <v>0</v>
      </c>
      <c r="AH100" s="19">
        <f t="shared" si="29"/>
        <v>0</v>
      </c>
      <c r="AI100" s="19">
        <f t="shared" si="29"/>
        <v>0</v>
      </c>
      <c r="AJ100" s="19">
        <f t="shared" si="29"/>
        <v>0</v>
      </c>
      <c r="AK100" s="19">
        <f t="shared" si="29"/>
        <v>0</v>
      </c>
      <c r="AL100" s="19">
        <f t="shared" si="29"/>
        <v>0</v>
      </c>
      <c r="AM100" s="20">
        <f>SUM(AM101)</f>
        <v>66500</v>
      </c>
    </row>
    <row r="101" spans="1:39" ht="12.75">
      <c r="A101" s="17"/>
      <c r="B101" s="17"/>
      <c r="C101" s="17" t="s">
        <v>187</v>
      </c>
      <c r="D101" s="21" t="s">
        <v>188</v>
      </c>
      <c r="E101" s="22">
        <v>66500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4">
        <v>66500</v>
      </c>
    </row>
    <row r="102" spans="1:39" ht="14.25">
      <c r="A102" s="25" t="s">
        <v>189</v>
      </c>
      <c r="B102" s="25"/>
      <c r="C102" s="25"/>
      <c r="D102" s="26" t="s">
        <v>190</v>
      </c>
      <c r="E102" s="27">
        <f aca="true" t="shared" si="30" ref="E102:P102">SUM(E103+E105)</f>
        <v>80500</v>
      </c>
      <c r="F102" s="27">
        <f t="shared" si="30"/>
        <v>0</v>
      </c>
      <c r="G102" s="27">
        <f t="shared" si="30"/>
        <v>0</v>
      </c>
      <c r="H102" s="27">
        <f t="shared" si="30"/>
        <v>0</v>
      </c>
      <c r="I102" s="27">
        <f t="shared" si="30"/>
        <v>0</v>
      </c>
      <c r="J102" s="27">
        <f t="shared" si="30"/>
        <v>0</v>
      </c>
      <c r="K102" s="27">
        <f t="shared" si="30"/>
        <v>0</v>
      </c>
      <c r="L102" s="27">
        <f t="shared" si="30"/>
        <v>0</v>
      </c>
      <c r="M102" s="27">
        <f t="shared" si="30"/>
        <v>0</v>
      </c>
      <c r="N102" s="27">
        <f t="shared" si="30"/>
        <v>0</v>
      </c>
      <c r="O102" s="27">
        <f t="shared" si="30"/>
        <v>0</v>
      </c>
      <c r="P102" s="27">
        <f t="shared" si="30"/>
        <v>0</v>
      </c>
      <c r="Q102" s="27"/>
      <c r="R102" s="27">
        <f aca="true" t="shared" si="31" ref="R102:AM102">SUM(R103+R105)</f>
        <v>0</v>
      </c>
      <c r="S102" s="27">
        <f t="shared" si="31"/>
        <v>0</v>
      </c>
      <c r="T102" s="27">
        <f t="shared" si="31"/>
        <v>0</v>
      </c>
      <c r="U102" s="27">
        <f t="shared" si="31"/>
        <v>0</v>
      </c>
      <c r="V102" s="27">
        <f t="shared" si="31"/>
        <v>0</v>
      </c>
      <c r="W102" s="27">
        <f t="shared" si="31"/>
        <v>0</v>
      </c>
      <c r="X102" s="27">
        <f t="shared" si="31"/>
        <v>0</v>
      </c>
      <c r="Y102" s="27">
        <f t="shared" si="31"/>
        <v>0</v>
      </c>
      <c r="Z102" s="27">
        <f t="shared" si="31"/>
        <v>0</v>
      </c>
      <c r="AA102" s="27">
        <f t="shared" si="31"/>
        <v>0</v>
      </c>
      <c r="AB102" s="27">
        <f t="shared" si="31"/>
        <v>0</v>
      </c>
      <c r="AC102" s="27">
        <f t="shared" si="31"/>
        <v>0</v>
      </c>
      <c r="AD102" s="27">
        <f t="shared" si="31"/>
        <v>0</v>
      </c>
      <c r="AE102" s="27">
        <f t="shared" si="31"/>
        <v>0</v>
      </c>
      <c r="AF102" s="27">
        <f t="shared" si="31"/>
        <v>0</v>
      </c>
      <c r="AG102" s="27">
        <f t="shared" si="31"/>
        <v>0</v>
      </c>
      <c r="AH102" s="27">
        <f t="shared" si="31"/>
        <v>0</v>
      </c>
      <c r="AI102" s="27">
        <f t="shared" si="31"/>
        <v>0</v>
      </c>
      <c r="AJ102" s="27">
        <f t="shared" si="31"/>
        <v>0</v>
      </c>
      <c r="AK102" s="27">
        <f t="shared" si="31"/>
        <v>0</v>
      </c>
      <c r="AL102" s="27">
        <f t="shared" si="31"/>
        <v>0</v>
      </c>
      <c r="AM102" s="16">
        <f t="shared" si="31"/>
        <v>47200</v>
      </c>
    </row>
    <row r="103" spans="1:39" ht="12.75">
      <c r="A103" s="6"/>
      <c r="B103" s="6" t="s">
        <v>191</v>
      </c>
      <c r="C103" s="6"/>
      <c r="D103" s="18" t="s">
        <v>192</v>
      </c>
      <c r="E103" s="19">
        <f aca="true" t="shared" si="32" ref="E103:P103">SUM(E104)</f>
        <v>50000</v>
      </c>
      <c r="F103" s="19">
        <f t="shared" si="32"/>
        <v>0</v>
      </c>
      <c r="G103" s="19">
        <f t="shared" si="32"/>
        <v>0</v>
      </c>
      <c r="H103" s="19">
        <f t="shared" si="32"/>
        <v>0</v>
      </c>
      <c r="I103" s="19">
        <f t="shared" si="32"/>
        <v>0</v>
      </c>
      <c r="J103" s="19">
        <f t="shared" si="32"/>
        <v>0</v>
      </c>
      <c r="K103" s="19">
        <f t="shared" si="32"/>
        <v>0</v>
      </c>
      <c r="L103" s="19">
        <f t="shared" si="32"/>
        <v>0</v>
      </c>
      <c r="M103" s="19">
        <f t="shared" si="32"/>
        <v>0</v>
      </c>
      <c r="N103" s="19">
        <f t="shared" si="32"/>
        <v>0</v>
      </c>
      <c r="O103" s="19">
        <f t="shared" si="32"/>
        <v>0</v>
      </c>
      <c r="P103" s="19">
        <f t="shared" si="32"/>
        <v>0</v>
      </c>
      <c r="Q103" s="19"/>
      <c r="R103" s="19">
        <f aca="true" t="shared" si="33" ref="R103:AM103">SUM(R104)</f>
        <v>0</v>
      </c>
      <c r="S103" s="19">
        <f t="shared" si="33"/>
        <v>0</v>
      </c>
      <c r="T103" s="19">
        <f t="shared" si="33"/>
        <v>0</v>
      </c>
      <c r="U103" s="19">
        <f t="shared" si="33"/>
        <v>0</v>
      </c>
      <c r="V103" s="19">
        <f t="shared" si="33"/>
        <v>0</v>
      </c>
      <c r="W103" s="19">
        <f t="shared" si="33"/>
        <v>0</v>
      </c>
      <c r="X103" s="19">
        <f t="shared" si="33"/>
        <v>0</v>
      </c>
      <c r="Y103" s="19">
        <f t="shared" si="33"/>
        <v>0</v>
      </c>
      <c r="Z103" s="19">
        <f t="shared" si="33"/>
        <v>0</v>
      </c>
      <c r="AA103" s="19">
        <f t="shared" si="33"/>
        <v>0</v>
      </c>
      <c r="AB103" s="19">
        <f t="shared" si="33"/>
        <v>0</v>
      </c>
      <c r="AC103" s="19">
        <f t="shared" si="33"/>
        <v>0</v>
      </c>
      <c r="AD103" s="19">
        <f t="shared" si="33"/>
        <v>0</v>
      </c>
      <c r="AE103" s="19">
        <f t="shared" si="33"/>
        <v>0</v>
      </c>
      <c r="AF103" s="19">
        <f t="shared" si="33"/>
        <v>0</v>
      </c>
      <c r="AG103" s="19">
        <f t="shared" si="33"/>
        <v>0</v>
      </c>
      <c r="AH103" s="19">
        <f t="shared" si="33"/>
        <v>0</v>
      </c>
      <c r="AI103" s="19">
        <f t="shared" si="33"/>
        <v>0</v>
      </c>
      <c r="AJ103" s="19">
        <f t="shared" si="33"/>
        <v>0</v>
      </c>
      <c r="AK103" s="19">
        <f t="shared" si="33"/>
        <v>0</v>
      </c>
      <c r="AL103" s="19">
        <f t="shared" si="33"/>
        <v>0</v>
      </c>
      <c r="AM103" s="20">
        <f t="shared" si="33"/>
        <v>16700</v>
      </c>
    </row>
    <row r="104" spans="1:39" ht="13.5">
      <c r="A104" s="25"/>
      <c r="B104" s="25"/>
      <c r="C104" s="17" t="s">
        <v>82</v>
      </c>
      <c r="D104" s="21" t="s">
        <v>83</v>
      </c>
      <c r="E104" s="28">
        <v>50000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4">
        <v>16700</v>
      </c>
    </row>
    <row r="105" spans="1:39" ht="12.75">
      <c r="A105" s="17"/>
      <c r="B105" s="6" t="s">
        <v>193</v>
      </c>
      <c r="C105" s="17"/>
      <c r="D105" s="18" t="s">
        <v>194</v>
      </c>
      <c r="E105" s="19">
        <f aca="true" t="shared" si="34" ref="E105:P105">SUM(E106:E106)</f>
        <v>30500</v>
      </c>
      <c r="F105" s="19">
        <f t="shared" si="34"/>
        <v>0</v>
      </c>
      <c r="G105" s="19">
        <f t="shared" si="34"/>
        <v>0</v>
      </c>
      <c r="H105" s="19">
        <f t="shared" si="34"/>
        <v>0</v>
      </c>
      <c r="I105" s="19">
        <f t="shared" si="34"/>
        <v>0</v>
      </c>
      <c r="J105" s="19">
        <f t="shared" si="34"/>
        <v>0</v>
      </c>
      <c r="K105" s="19">
        <f t="shared" si="34"/>
        <v>0</v>
      </c>
      <c r="L105" s="19">
        <f t="shared" si="34"/>
        <v>0</v>
      </c>
      <c r="M105" s="19">
        <f t="shared" si="34"/>
        <v>0</v>
      </c>
      <c r="N105" s="19">
        <f t="shared" si="34"/>
        <v>0</v>
      </c>
      <c r="O105" s="19">
        <f t="shared" si="34"/>
        <v>0</v>
      </c>
      <c r="P105" s="19">
        <f t="shared" si="34"/>
        <v>0</v>
      </c>
      <c r="Q105" s="19"/>
      <c r="R105" s="19">
        <f aca="true" t="shared" si="35" ref="R105:AL105">SUM(R106:R106)</f>
        <v>0</v>
      </c>
      <c r="S105" s="19">
        <f t="shared" si="35"/>
        <v>0</v>
      </c>
      <c r="T105" s="19">
        <f t="shared" si="35"/>
        <v>0</v>
      </c>
      <c r="U105" s="19">
        <f t="shared" si="35"/>
        <v>0</v>
      </c>
      <c r="V105" s="19">
        <f t="shared" si="35"/>
        <v>0</v>
      </c>
      <c r="W105" s="19">
        <f t="shared" si="35"/>
        <v>0</v>
      </c>
      <c r="X105" s="19">
        <f t="shared" si="35"/>
        <v>0</v>
      </c>
      <c r="Y105" s="19">
        <f t="shared" si="35"/>
        <v>0</v>
      </c>
      <c r="Z105" s="19">
        <f t="shared" si="35"/>
        <v>0</v>
      </c>
      <c r="AA105" s="19">
        <f t="shared" si="35"/>
        <v>0</v>
      </c>
      <c r="AB105" s="19">
        <f t="shared" si="35"/>
        <v>0</v>
      </c>
      <c r="AC105" s="19">
        <f t="shared" si="35"/>
        <v>0</v>
      </c>
      <c r="AD105" s="19">
        <f t="shared" si="35"/>
        <v>0</v>
      </c>
      <c r="AE105" s="19">
        <f t="shared" si="35"/>
        <v>0</v>
      </c>
      <c r="AF105" s="19">
        <f t="shared" si="35"/>
        <v>0</v>
      </c>
      <c r="AG105" s="19">
        <f t="shared" si="35"/>
        <v>0</v>
      </c>
      <c r="AH105" s="19">
        <f t="shared" si="35"/>
        <v>0</v>
      </c>
      <c r="AI105" s="19">
        <f t="shared" si="35"/>
        <v>0</v>
      </c>
      <c r="AJ105" s="19">
        <f t="shared" si="35"/>
        <v>0</v>
      </c>
      <c r="AK105" s="19">
        <f t="shared" si="35"/>
        <v>0</v>
      </c>
      <c r="AL105" s="19">
        <f t="shared" si="35"/>
        <v>0</v>
      </c>
      <c r="AM105" s="20">
        <f>SUM(AM106)</f>
        <v>30500</v>
      </c>
    </row>
    <row r="106" spans="1:39" ht="12.75">
      <c r="A106" s="17"/>
      <c r="B106" s="17"/>
      <c r="C106" s="17" t="s">
        <v>82</v>
      </c>
      <c r="D106" s="21" t="s">
        <v>83</v>
      </c>
      <c r="E106" s="22">
        <v>30500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4">
        <v>30500</v>
      </c>
    </row>
    <row r="107" spans="1:39" ht="14.25">
      <c r="A107" s="25" t="s">
        <v>195</v>
      </c>
      <c r="B107" s="25"/>
      <c r="C107" s="25"/>
      <c r="D107" s="26" t="s">
        <v>196</v>
      </c>
      <c r="E107" s="27">
        <f aca="true" t="shared" si="36" ref="E107:P107">SUM(E108)</f>
        <v>4875296</v>
      </c>
      <c r="F107" s="27">
        <f t="shared" si="36"/>
        <v>0</v>
      </c>
      <c r="G107" s="27">
        <f t="shared" si="36"/>
        <v>0</v>
      </c>
      <c r="H107" s="27">
        <f t="shared" si="36"/>
        <v>0</v>
      </c>
      <c r="I107" s="27">
        <f t="shared" si="36"/>
        <v>0</v>
      </c>
      <c r="J107" s="27">
        <f t="shared" si="36"/>
        <v>0</v>
      </c>
      <c r="K107" s="27">
        <f t="shared" si="36"/>
        <v>0</v>
      </c>
      <c r="L107" s="27">
        <f t="shared" si="36"/>
        <v>0</v>
      </c>
      <c r="M107" s="27">
        <f t="shared" si="36"/>
        <v>0</v>
      </c>
      <c r="N107" s="27">
        <f t="shared" si="36"/>
        <v>0</v>
      </c>
      <c r="O107" s="27">
        <f t="shared" si="36"/>
        <v>0</v>
      </c>
      <c r="P107" s="27">
        <f t="shared" si="36"/>
        <v>0</v>
      </c>
      <c r="Q107" s="27"/>
      <c r="R107" s="27">
        <f aca="true" t="shared" si="37" ref="R107:AM107">SUM(R108)</f>
        <v>0</v>
      </c>
      <c r="S107" s="27">
        <f t="shared" si="37"/>
        <v>0</v>
      </c>
      <c r="T107" s="27">
        <f t="shared" si="37"/>
        <v>0</v>
      </c>
      <c r="U107" s="27">
        <f t="shared" si="37"/>
        <v>0</v>
      </c>
      <c r="V107" s="27">
        <f t="shared" si="37"/>
        <v>0</v>
      </c>
      <c r="W107" s="27">
        <f t="shared" si="37"/>
        <v>0</v>
      </c>
      <c r="X107" s="27">
        <f t="shared" si="37"/>
        <v>0</v>
      </c>
      <c r="Y107" s="27">
        <f t="shared" si="37"/>
        <v>0</v>
      </c>
      <c r="Z107" s="27">
        <f t="shared" si="37"/>
        <v>0</v>
      </c>
      <c r="AA107" s="27">
        <f t="shared" si="37"/>
        <v>0</v>
      </c>
      <c r="AB107" s="27">
        <f t="shared" si="37"/>
        <v>0</v>
      </c>
      <c r="AC107" s="27">
        <f t="shared" si="37"/>
        <v>0</v>
      </c>
      <c r="AD107" s="27">
        <f t="shared" si="37"/>
        <v>0</v>
      </c>
      <c r="AE107" s="27">
        <f t="shared" si="37"/>
        <v>0</v>
      </c>
      <c r="AF107" s="27">
        <f t="shared" si="37"/>
        <v>0</v>
      </c>
      <c r="AG107" s="27">
        <f t="shared" si="37"/>
        <v>0</v>
      </c>
      <c r="AH107" s="27">
        <f t="shared" si="37"/>
        <v>0</v>
      </c>
      <c r="AI107" s="27">
        <f t="shared" si="37"/>
        <v>0</v>
      </c>
      <c r="AJ107" s="27">
        <f t="shared" si="37"/>
        <v>0</v>
      </c>
      <c r="AK107" s="27">
        <f t="shared" si="37"/>
        <v>0</v>
      </c>
      <c r="AL107" s="27">
        <f t="shared" si="37"/>
        <v>0</v>
      </c>
      <c r="AM107" s="16">
        <f t="shared" si="37"/>
        <v>8845000</v>
      </c>
    </row>
    <row r="108" spans="1:39" ht="12.75">
      <c r="A108" s="17"/>
      <c r="B108" s="6" t="s">
        <v>197</v>
      </c>
      <c r="C108" s="6"/>
      <c r="D108" s="18" t="s">
        <v>198</v>
      </c>
      <c r="E108" s="19">
        <f aca="true" t="shared" si="38" ref="E108:P108">SUM(E109:E117)</f>
        <v>4875296</v>
      </c>
      <c r="F108" s="19">
        <f t="shared" si="38"/>
        <v>0</v>
      </c>
      <c r="G108" s="19">
        <f t="shared" si="38"/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19">
        <f t="shared" si="38"/>
        <v>0</v>
      </c>
      <c r="L108" s="19">
        <f t="shared" si="38"/>
        <v>0</v>
      </c>
      <c r="M108" s="19">
        <f t="shared" si="38"/>
        <v>0</v>
      </c>
      <c r="N108" s="19">
        <f t="shared" si="38"/>
        <v>0</v>
      </c>
      <c r="O108" s="19">
        <f t="shared" si="38"/>
        <v>0</v>
      </c>
      <c r="P108" s="19">
        <f t="shared" si="38"/>
        <v>0</v>
      </c>
      <c r="Q108" s="19"/>
      <c r="R108" s="19">
        <f aca="true" t="shared" si="39" ref="R108:AL108">SUM(R109:R117)</f>
        <v>0</v>
      </c>
      <c r="S108" s="19">
        <f t="shared" si="39"/>
        <v>0</v>
      </c>
      <c r="T108" s="19">
        <f t="shared" si="39"/>
        <v>0</v>
      </c>
      <c r="U108" s="19">
        <f t="shared" si="39"/>
        <v>0</v>
      </c>
      <c r="V108" s="19">
        <f t="shared" si="39"/>
        <v>0</v>
      </c>
      <c r="W108" s="19">
        <f t="shared" si="39"/>
        <v>0</v>
      </c>
      <c r="X108" s="19">
        <f t="shared" si="39"/>
        <v>0</v>
      </c>
      <c r="Y108" s="19">
        <f t="shared" si="39"/>
        <v>0</v>
      </c>
      <c r="Z108" s="19">
        <f t="shared" si="39"/>
        <v>0</v>
      </c>
      <c r="AA108" s="19">
        <f t="shared" si="39"/>
        <v>0</v>
      </c>
      <c r="AB108" s="19">
        <f t="shared" si="39"/>
        <v>0</v>
      </c>
      <c r="AC108" s="19">
        <f t="shared" si="39"/>
        <v>0</v>
      </c>
      <c r="AD108" s="19">
        <f t="shared" si="39"/>
        <v>0</v>
      </c>
      <c r="AE108" s="19">
        <f t="shared" si="39"/>
        <v>0</v>
      </c>
      <c r="AF108" s="19">
        <f t="shared" si="39"/>
        <v>0</v>
      </c>
      <c r="AG108" s="19">
        <f t="shared" si="39"/>
        <v>0</v>
      </c>
      <c r="AH108" s="19">
        <f t="shared" si="39"/>
        <v>0</v>
      </c>
      <c r="AI108" s="19">
        <f t="shared" si="39"/>
        <v>0</v>
      </c>
      <c r="AJ108" s="19">
        <f t="shared" si="39"/>
        <v>0</v>
      </c>
      <c r="AK108" s="19">
        <f t="shared" si="39"/>
        <v>0</v>
      </c>
      <c r="AL108" s="19">
        <f t="shared" si="39"/>
        <v>0</v>
      </c>
      <c r="AM108" s="20">
        <f>SUM(AM109:AM117)</f>
        <v>8845000</v>
      </c>
    </row>
    <row r="109" spans="1:39" ht="24.75">
      <c r="A109" s="17"/>
      <c r="B109" s="17"/>
      <c r="C109" s="17" t="s">
        <v>199</v>
      </c>
      <c r="D109" s="21" t="s">
        <v>200</v>
      </c>
      <c r="E109" s="22">
        <v>630000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4">
        <v>915000</v>
      </c>
    </row>
    <row r="110" spans="1:39" ht="12.75">
      <c r="A110" s="17"/>
      <c r="B110" s="17"/>
      <c r="C110" s="17" t="s">
        <v>88</v>
      </c>
      <c r="D110" s="21" t="s">
        <v>89</v>
      </c>
      <c r="E110" s="22">
        <v>230000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4">
        <v>250000</v>
      </c>
    </row>
    <row r="111" spans="1:39" ht="12.75">
      <c r="A111" s="17"/>
      <c r="B111" s="17"/>
      <c r="C111" s="17" t="s">
        <v>116</v>
      </c>
      <c r="D111" s="21" t="s">
        <v>117</v>
      </c>
      <c r="E111" s="22">
        <v>25500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4">
        <v>26000</v>
      </c>
    </row>
    <row r="112" spans="1:39" ht="12.75">
      <c r="A112" s="17"/>
      <c r="B112" s="17"/>
      <c r="C112" s="17" t="s">
        <v>118</v>
      </c>
      <c r="D112" s="21" t="s">
        <v>119</v>
      </c>
      <c r="E112" s="22">
        <v>2182000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4">
        <v>3486000</v>
      </c>
    </row>
    <row r="113" spans="1:39" ht="12.75">
      <c r="A113" s="17"/>
      <c r="B113" s="17"/>
      <c r="C113" s="17" t="s">
        <v>82</v>
      </c>
      <c r="D113" s="21" t="s">
        <v>83</v>
      </c>
      <c r="E113" s="22">
        <v>915000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4">
        <v>1275000</v>
      </c>
    </row>
    <row r="114" spans="1:39" ht="12.75">
      <c r="A114" s="17"/>
      <c r="B114" s="17"/>
      <c r="C114" s="17" t="s">
        <v>94</v>
      </c>
      <c r="D114" s="21" t="s">
        <v>95</v>
      </c>
      <c r="E114" s="22">
        <v>2500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4">
        <v>3000</v>
      </c>
    </row>
    <row r="115" spans="1:39" ht="12.75">
      <c r="A115" s="17"/>
      <c r="B115" s="17"/>
      <c r="C115" s="17" t="s">
        <v>187</v>
      </c>
      <c r="D115" s="21" t="s">
        <v>188</v>
      </c>
      <c r="E115" s="2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4">
        <v>15000</v>
      </c>
    </row>
    <row r="116" spans="1:39" ht="24.75">
      <c r="A116" s="17"/>
      <c r="B116" s="17"/>
      <c r="C116" s="17" t="s">
        <v>201</v>
      </c>
      <c r="D116" s="21" t="s">
        <v>202</v>
      </c>
      <c r="E116" s="22">
        <v>60000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4">
        <v>120000</v>
      </c>
    </row>
    <row r="117" spans="1:39" ht="12.75">
      <c r="A117" s="17"/>
      <c r="B117" s="17"/>
      <c r="C117" s="17" t="s">
        <v>203</v>
      </c>
      <c r="D117" s="21" t="s">
        <v>204</v>
      </c>
      <c r="E117" s="22">
        <v>830296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4">
        <v>2755000</v>
      </c>
    </row>
    <row r="118" spans="1:39" ht="14.25">
      <c r="A118" s="25" t="s">
        <v>84</v>
      </c>
      <c r="B118" s="25"/>
      <c r="C118" s="25"/>
      <c r="D118" s="26" t="s">
        <v>85</v>
      </c>
      <c r="E118" s="27">
        <f aca="true" t="shared" si="40" ref="E118:P118">SUM(E119)</f>
        <v>20000</v>
      </c>
      <c r="F118" s="27">
        <f t="shared" si="40"/>
        <v>0</v>
      </c>
      <c r="G118" s="27">
        <f t="shared" si="40"/>
        <v>0</v>
      </c>
      <c r="H118" s="27">
        <f t="shared" si="40"/>
        <v>0</v>
      </c>
      <c r="I118" s="27">
        <f t="shared" si="40"/>
        <v>0</v>
      </c>
      <c r="J118" s="27">
        <f t="shared" si="40"/>
        <v>0</v>
      </c>
      <c r="K118" s="27">
        <f t="shared" si="40"/>
        <v>0</v>
      </c>
      <c r="L118" s="27">
        <f t="shared" si="40"/>
        <v>0</v>
      </c>
      <c r="M118" s="27">
        <f t="shared" si="40"/>
        <v>0</v>
      </c>
      <c r="N118" s="27">
        <f t="shared" si="40"/>
        <v>0</v>
      </c>
      <c r="O118" s="27">
        <f t="shared" si="40"/>
        <v>0</v>
      </c>
      <c r="P118" s="27">
        <f t="shared" si="40"/>
        <v>0</v>
      </c>
      <c r="Q118" s="27"/>
      <c r="R118" s="27">
        <f aca="true" t="shared" si="41" ref="R118:AM118">SUM(R119)</f>
        <v>0</v>
      </c>
      <c r="S118" s="27">
        <f t="shared" si="41"/>
        <v>0</v>
      </c>
      <c r="T118" s="27">
        <f t="shared" si="41"/>
        <v>0</v>
      </c>
      <c r="U118" s="27">
        <f t="shared" si="41"/>
        <v>0</v>
      </c>
      <c r="V118" s="27">
        <f t="shared" si="41"/>
        <v>0</v>
      </c>
      <c r="W118" s="27">
        <f t="shared" si="41"/>
        <v>0</v>
      </c>
      <c r="X118" s="27">
        <f t="shared" si="41"/>
        <v>0</v>
      </c>
      <c r="Y118" s="27">
        <f t="shared" si="41"/>
        <v>0</v>
      </c>
      <c r="Z118" s="27">
        <f t="shared" si="41"/>
        <v>0</v>
      </c>
      <c r="AA118" s="27">
        <f t="shared" si="41"/>
        <v>0</v>
      </c>
      <c r="AB118" s="27">
        <f t="shared" si="41"/>
        <v>0</v>
      </c>
      <c r="AC118" s="27">
        <f t="shared" si="41"/>
        <v>0</v>
      </c>
      <c r="AD118" s="27">
        <f t="shared" si="41"/>
        <v>0</v>
      </c>
      <c r="AE118" s="27">
        <f t="shared" si="41"/>
        <v>0</v>
      </c>
      <c r="AF118" s="27">
        <f t="shared" si="41"/>
        <v>0</v>
      </c>
      <c r="AG118" s="27">
        <f t="shared" si="41"/>
        <v>0</v>
      </c>
      <c r="AH118" s="27">
        <f t="shared" si="41"/>
        <v>0</v>
      </c>
      <c r="AI118" s="27">
        <f t="shared" si="41"/>
        <v>0</v>
      </c>
      <c r="AJ118" s="27">
        <f t="shared" si="41"/>
        <v>0</v>
      </c>
      <c r="AK118" s="27">
        <f t="shared" si="41"/>
        <v>0</v>
      </c>
      <c r="AL118" s="27">
        <f t="shared" si="41"/>
        <v>0</v>
      </c>
      <c r="AM118" s="16">
        <f t="shared" si="41"/>
        <v>20000</v>
      </c>
    </row>
    <row r="119" spans="1:39" ht="12.75">
      <c r="A119" s="17"/>
      <c r="B119" s="6" t="s">
        <v>86</v>
      </c>
      <c r="C119" s="6"/>
      <c r="D119" s="18" t="s">
        <v>87</v>
      </c>
      <c r="E119" s="19">
        <f aca="true" t="shared" si="42" ref="E119:P119">SUM(E121:E121)</f>
        <v>20000</v>
      </c>
      <c r="F119" s="19">
        <f t="shared" si="42"/>
        <v>0</v>
      </c>
      <c r="G119" s="19">
        <f t="shared" si="42"/>
        <v>0</v>
      </c>
      <c r="H119" s="19">
        <f t="shared" si="42"/>
        <v>0</v>
      </c>
      <c r="I119" s="19">
        <f t="shared" si="42"/>
        <v>0</v>
      </c>
      <c r="J119" s="19">
        <f t="shared" si="42"/>
        <v>0</v>
      </c>
      <c r="K119" s="19">
        <f t="shared" si="42"/>
        <v>0</v>
      </c>
      <c r="L119" s="19">
        <f t="shared" si="42"/>
        <v>0</v>
      </c>
      <c r="M119" s="19">
        <f t="shared" si="42"/>
        <v>0</v>
      </c>
      <c r="N119" s="19">
        <f t="shared" si="42"/>
        <v>0</v>
      </c>
      <c r="O119" s="19">
        <f t="shared" si="42"/>
        <v>0</v>
      </c>
      <c r="P119" s="19">
        <f t="shared" si="42"/>
        <v>0</v>
      </c>
      <c r="Q119" s="19"/>
      <c r="R119" s="19">
        <f aca="true" t="shared" si="43" ref="R119:AL119">SUM(R121:R121)</f>
        <v>0</v>
      </c>
      <c r="S119" s="19">
        <f t="shared" si="43"/>
        <v>0</v>
      </c>
      <c r="T119" s="19">
        <f t="shared" si="43"/>
        <v>0</v>
      </c>
      <c r="U119" s="19">
        <f t="shared" si="43"/>
        <v>0</v>
      </c>
      <c r="V119" s="19">
        <f t="shared" si="43"/>
        <v>0</v>
      </c>
      <c r="W119" s="19">
        <f t="shared" si="43"/>
        <v>0</v>
      </c>
      <c r="X119" s="19">
        <f t="shared" si="43"/>
        <v>0</v>
      </c>
      <c r="Y119" s="19">
        <f t="shared" si="43"/>
        <v>0</v>
      </c>
      <c r="Z119" s="19">
        <f t="shared" si="43"/>
        <v>0</v>
      </c>
      <c r="AA119" s="19">
        <f t="shared" si="43"/>
        <v>0</v>
      </c>
      <c r="AB119" s="19">
        <f t="shared" si="43"/>
        <v>0</v>
      </c>
      <c r="AC119" s="19">
        <f t="shared" si="43"/>
        <v>0</v>
      </c>
      <c r="AD119" s="19">
        <f t="shared" si="43"/>
        <v>0</v>
      </c>
      <c r="AE119" s="19">
        <f t="shared" si="43"/>
        <v>0</v>
      </c>
      <c r="AF119" s="19">
        <f t="shared" si="43"/>
        <v>0</v>
      </c>
      <c r="AG119" s="19">
        <f t="shared" si="43"/>
        <v>0</v>
      </c>
      <c r="AH119" s="19">
        <f t="shared" si="43"/>
        <v>0</v>
      </c>
      <c r="AI119" s="19">
        <f t="shared" si="43"/>
        <v>0</v>
      </c>
      <c r="AJ119" s="19">
        <f t="shared" si="43"/>
        <v>0</v>
      </c>
      <c r="AK119" s="19">
        <f t="shared" si="43"/>
        <v>0</v>
      </c>
      <c r="AL119" s="19">
        <f t="shared" si="43"/>
        <v>0</v>
      </c>
      <c r="AM119" s="20">
        <f>SUM(AM120:AM121)</f>
        <v>20000</v>
      </c>
    </row>
    <row r="120" spans="1:39" s="29" customFormat="1" ht="12.75">
      <c r="A120" s="17"/>
      <c r="B120" s="17"/>
      <c r="C120" s="17" t="s">
        <v>88</v>
      </c>
      <c r="D120" s="21" t="s">
        <v>89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4">
        <v>500</v>
      </c>
    </row>
    <row r="121" spans="1:39" ht="12.75">
      <c r="A121" s="17"/>
      <c r="B121" s="17"/>
      <c r="C121" s="17" t="s">
        <v>82</v>
      </c>
      <c r="D121" s="21" t="s">
        <v>83</v>
      </c>
      <c r="E121" s="22">
        <v>20000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4">
        <v>19500</v>
      </c>
    </row>
    <row r="122" spans="1:39" ht="14.25">
      <c r="A122" s="25" t="s">
        <v>138</v>
      </c>
      <c r="B122" s="25"/>
      <c r="C122" s="25"/>
      <c r="D122" s="26" t="s">
        <v>139</v>
      </c>
      <c r="E122" s="27">
        <f aca="true" t="shared" si="44" ref="E122:AL122">E123+E126+E157+E160</f>
        <v>8885550</v>
      </c>
      <c r="F122" s="27">
        <f t="shared" si="44"/>
        <v>0</v>
      </c>
      <c r="G122" s="27">
        <f t="shared" si="44"/>
        <v>0</v>
      </c>
      <c r="H122" s="27">
        <f t="shared" si="44"/>
        <v>0</v>
      </c>
      <c r="I122" s="27">
        <f t="shared" si="44"/>
        <v>0</v>
      </c>
      <c r="J122" s="27">
        <f t="shared" si="44"/>
        <v>0</v>
      </c>
      <c r="K122" s="27">
        <f t="shared" si="44"/>
        <v>0</v>
      </c>
      <c r="L122" s="27">
        <f t="shared" si="44"/>
        <v>0</v>
      </c>
      <c r="M122" s="27">
        <f t="shared" si="44"/>
        <v>0</v>
      </c>
      <c r="N122" s="27">
        <f t="shared" si="44"/>
        <v>0</v>
      </c>
      <c r="O122" s="27">
        <f t="shared" si="44"/>
        <v>0</v>
      </c>
      <c r="P122" s="27">
        <f t="shared" si="44"/>
        <v>0</v>
      </c>
      <c r="Q122" s="27">
        <f t="shared" si="44"/>
        <v>0</v>
      </c>
      <c r="R122" s="27">
        <f t="shared" si="44"/>
        <v>0</v>
      </c>
      <c r="S122" s="27">
        <f t="shared" si="44"/>
        <v>0</v>
      </c>
      <c r="T122" s="27">
        <f t="shared" si="44"/>
        <v>0</v>
      </c>
      <c r="U122" s="27">
        <f t="shared" si="44"/>
        <v>0</v>
      </c>
      <c r="V122" s="27">
        <f t="shared" si="44"/>
        <v>0</v>
      </c>
      <c r="W122" s="27">
        <f t="shared" si="44"/>
        <v>0</v>
      </c>
      <c r="X122" s="27">
        <f t="shared" si="44"/>
        <v>0</v>
      </c>
      <c r="Y122" s="27">
        <f t="shared" si="44"/>
        <v>0</v>
      </c>
      <c r="Z122" s="27">
        <f t="shared" si="44"/>
        <v>0</v>
      </c>
      <c r="AA122" s="27">
        <f t="shared" si="44"/>
        <v>0</v>
      </c>
      <c r="AB122" s="27">
        <f t="shared" si="44"/>
        <v>0</v>
      </c>
      <c r="AC122" s="27">
        <f t="shared" si="44"/>
        <v>0</v>
      </c>
      <c r="AD122" s="27">
        <f t="shared" si="44"/>
        <v>0</v>
      </c>
      <c r="AE122" s="27">
        <f t="shared" si="44"/>
        <v>0</v>
      </c>
      <c r="AF122" s="27">
        <f t="shared" si="44"/>
        <v>0</v>
      </c>
      <c r="AG122" s="27">
        <f t="shared" si="44"/>
        <v>0</v>
      </c>
      <c r="AH122" s="27">
        <f t="shared" si="44"/>
        <v>0</v>
      </c>
      <c r="AI122" s="27">
        <f t="shared" si="44"/>
        <v>0</v>
      </c>
      <c r="AJ122" s="27">
        <f t="shared" si="44"/>
        <v>0</v>
      </c>
      <c r="AK122" s="27">
        <f t="shared" si="44"/>
        <v>0</v>
      </c>
      <c r="AL122" s="27">
        <f t="shared" si="44"/>
        <v>0</v>
      </c>
      <c r="AM122" s="27">
        <f>SUM(AM123+AM126+AM157+AM160)</f>
        <v>10346500</v>
      </c>
    </row>
    <row r="123" spans="1:39" ht="12.75">
      <c r="A123" s="17"/>
      <c r="B123" s="6" t="s">
        <v>205</v>
      </c>
      <c r="C123" s="6"/>
      <c r="D123" s="18" t="s">
        <v>206</v>
      </c>
      <c r="E123" s="19">
        <f aca="true" t="shared" si="45" ref="E123:P123">SUM(E124:E125)</f>
        <v>375000</v>
      </c>
      <c r="F123" s="19">
        <f t="shared" si="45"/>
        <v>0</v>
      </c>
      <c r="G123" s="19">
        <f t="shared" si="45"/>
        <v>0</v>
      </c>
      <c r="H123" s="19">
        <f t="shared" si="45"/>
        <v>0</v>
      </c>
      <c r="I123" s="19">
        <f t="shared" si="45"/>
        <v>0</v>
      </c>
      <c r="J123" s="19">
        <f t="shared" si="45"/>
        <v>0</v>
      </c>
      <c r="K123" s="19">
        <f t="shared" si="45"/>
        <v>0</v>
      </c>
      <c r="L123" s="19">
        <f t="shared" si="45"/>
        <v>0</v>
      </c>
      <c r="M123" s="19">
        <f t="shared" si="45"/>
        <v>0</v>
      </c>
      <c r="N123" s="19">
        <f t="shared" si="45"/>
        <v>0</v>
      </c>
      <c r="O123" s="19">
        <f t="shared" si="45"/>
        <v>0</v>
      </c>
      <c r="P123" s="19">
        <f t="shared" si="45"/>
        <v>0</v>
      </c>
      <c r="Q123" s="19"/>
      <c r="R123" s="19">
        <f aca="true" t="shared" si="46" ref="R123:AM123">SUM(R124:R125)</f>
        <v>0</v>
      </c>
      <c r="S123" s="19">
        <f t="shared" si="46"/>
        <v>0</v>
      </c>
      <c r="T123" s="19">
        <f t="shared" si="46"/>
        <v>0</v>
      </c>
      <c r="U123" s="19">
        <f t="shared" si="46"/>
        <v>0</v>
      </c>
      <c r="V123" s="19">
        <f t="shared" si="46"/>
        <v>0</v>
      </c>
      <c r="W123" s="19">
        <f t="shared" si="46"/>
        <v>0</v>
      </c>
      <c r="X123" s="19">
        <f t="shared" si="46"/>
        <v>0</v>
      </c>
      <c r="Y123" s="19">
        <f t="shared" si="46"/>
        <v>0</v>
      </c>
      <c r="Z123" s="19">
        <f t="shared" si="46"/>
        <v>0</v>
      </c>
      <c r="AA123" s="19">
        <f t="shared" si="46"/>
        <v>0</v>
      </c>
      <c r="AB123" s="19">
        <f t="shared" si="46"/>
        <v>0</v>
      </c>
      <c r="AC123" s="19">
        <f t="shared" si="46"/>
        <v>0</v>
      </c>
      <c r="AD123" s="19">
        <f t="shared" si="46"/>
        <v>0</v>
      </c>
      <c r="AE123" s="19">
        <f t="shared" si="46"/>
        <v>0</v>
      </c>
      <c r="AF123" s="19">
        <f t="shared" si="46"/>
        <v>0</v>
      </c>
      <c r="AG123" s="19">
        <f t="shared" si="46"/>
        <v>0</v>
      </c>
      <c r="AH123" s="19">
        <f t="shared" si="46"/>
        <v>0</v>
      </c>
      <c r="AI123" s="19">
        <f t="shared" si="46"/>
        <v>0</v>
      </c>
      <c r="AJ123" s="19">
        <f t="shared" si="46"/>
        <v>0</v>
      </c>
      <c r="AK123" s="19">
        <f t="shared" si="46"/>
        <v>0</v>
      </c>
      <c r="AL123" s="19">
        <f t="shared" si="46"/>
        <v>0</v>
      </c>
      <c r="AM123" s="20">
        <f t="shared" si="46"/>
        <v>435000</v>
      </c>
    </row>
    <row r="124" spans="1:39" ht="12.75">
      <c r="A124" s="17"/>
      <c r="B124" s="17"/>
      <c r="C124" s="17" t="s">
        <v>207</v>
      </c>
      <c r="D124" s="21" t="s">
        <v>208</v>
      </c>
      <c r="E124" s="22">
        <v>360000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4">
        <v>430000</v>
      </c>
    </row>
    <row r="125" spans="1:39" ht="12.75">
      <c r="A125" s="17"/>
      <c r="B125" s="17"/>
      <c r="C125" s="17" t="s">
        <v>88</v>
      </c>
      <c r="D125" s="21" t="s">
        <v>89</v>
      </c>
      <c r="E125" s="22">
        <v>15000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4">
        <v>5000</v>
      </c>
    </row>
    <row r="126" spans="1:39" ht="12.75">
      <c r="A126" s="17"/>
      <c r="B126" s="6" t="s">
        <v>209</v>
      </c>
      <c r="C126" s="6"/>
      <c r="D126" s="18" t="s">
        <v>210</v>
      </c>
      <c r="E126" s="19">
        <f aca="true" t="shared" si="47" ref="E126:P126">SUM(E127:E156)</f>
        <v>8449550</v>
      </c>
      <c r="F126" s="19">
        <f t="shared" si="47"/>
        <v>0</v>
      </c>
      <c r="G126" s="19">
        <f t="shared" si="47"/>
        <v>0</v>
      </c>
      <c r="H126" s="19">
        <f t="shared" si="47"/>
        <v>0</v>
      </c>
      <c r="I126" s="19">
        <f t="shared" si="47"/>
        <v>0</v>
      </c>
      <c r="J126" s="19">
        <f t="shared" si="47"/>
        <v>0</v>
      </c>
      <c r="K126" s="19">
        <f t="shared" si="47"/>
        <v>0</v>
      </c>
      <c r="L126" s="19">
        <f t="shared" si="47"/>
        <v>0</v>
      </c>
      <c r="M126" s="19">
        <f t="shared" si="47"/>
        <v>0</v>
      </c>
      <c r="N126" s="19">
        <f t="shared" si="47"/>
        <v>0</v>
      </c>
      <c r="O126" s="19">
        <f t="shared" si="47"/>
        <v>0</v>
      </c>
      <c r="P126" s="19">
        <f t="shared" si="47"/>
        <v>0</v>
      </c>
      <c r="Q126" s="19"/>
      <c r="R126" s="19">
        <f aca="true" t="shared" si="48" ref="R126:AM126">SUM(R127:R156)</f>
        <v>0</v>
      </c>
      <c r="S126" s="19">
        <f t="shared" si="48"/>
        <v>0</v>
      </c>
      <c r="T126" s="19">
        <f t="shared" si="48"/>
        <v>0</v>
      </c>
      <c r="U126" s="19">
        <f t="shared" si="48"/>
        <v>0</v>
      </c>
      <c r="V126" s="19">
        <f t="shared" si="48"/>
        <v>0</v>
      </c>
      <c r="W126" s="19">
        <f t="shared" si="48"/>
        <v>0</v>
      </c>
      <c r="X126" s="19">
        <f t="shared" si="48"/>
        <v>0</v>
      </c>
      <c r="Y126" s="19">
        <f t="shared" si="48"/>
        <v>0</v>
      </c>
      <c r="Z126" s="19">
        <f t="shared" si="48"/>
        <v>0</v>
      </c>
      <c r="AA126" s="19">
        <f t="shared" si="48"/>
        <v>0</v>
      </c>
      <c r="AB126" s="19">
        <f t="shared" si="48"/>
        <v>0</v>
      </c>
      <c r="AC126" s="19">
        <f t="shared" si="48"/>
        <v>0</v>
      </c>
      <c r="AD126" s="19">
        <f t="shared" si="48"/>
        <v>0</v>
      </c>
      <c r="AE126" s="19">
        <f t="shared" si="48"/>
        <v>0</v>
      </c>
      <c r="AF126" s="19">
        <f t="shared" si="48"/>
        <v>0</v>
      </c>
      <c r="AG126" s="19">
        <f t="shared" si="48"/>
        <v>0</v>
      </c>
      <c r="AH126" s="19">
        <f t="shared" si="48"/>
        <v>0</v>
      </c>
      <c r="AI126" s="19">
        <f t="shared" si="48"/>
        <v>0</v>
      </c>
      <c r="AJ126" s="19">
        <f t="shared" si="48"/>
        <v>0</v>
      </c>
      <c r="AK126" s="19">
        <f t="shared" si="48"/>
        <v>0</v>
      </c>
      <c r="AL126" s="19">
        <f t="shared" si="48"/>
        <v>0</v>
      </c>
      <c r="AM126" s="20">
        <f t="shared" si="48"/>
        <v>9811500</v>
      </c>
    </row>
    <row r="127" spans="1:39" ht="24.75">
      <c r="A127" s="17"/>
      <c r="B127" s="17"/>
      <c r="C127" s="17" t="s">
        <v>199</v>
      </c>
      <c r="D127" s="21" t="s">
        <v>200</v>
      </c>
      <c r="E127" s="35">
        <v>102942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4">
        <v>106030</v>
      </c>
    </row>
    <row r="128" spans="1:39" ht="12.75">
      <c r="A128" s="17"/>
      <c r="B128" s="17"/>
      <c r="C128" s="17" t="s">
        <v>102</v>
      </c>
      <c r="D128" s="21" t="s">
        <v>103</v>
      </c>
      <c r="E128" s="22">
        <v>13000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4">
        <v>12000</v>
      </c>
    </row>
    <row r="129" spans="1:39" ht="12.75">
      <c r="A129" s="17"/>
      <c r="B129" s="17"/>
      <c r="C129" s="17" t="s">
        <v>104</v>
      </c>
      <c r="D129" s="21" t="s">
        <v>105</v>
      </c>
      <c r="E129" s="22">
        <v>4217000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4">
        <v>5355294</v>
      </c>
    </row>
    <row r="130" spans="1:39" ht="12.75">
      <c r="A130" s="17"/>
      <c r="B130" s="17"/>
      <c r="C130" s="17" t="s">
        <v>108</v>
      </c>
      <c r="D130" s="21" t="s">
        <v>109</v>
      </c>
      <c r="E130" s="22">
        <v>326000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4">
        <v>372000</v>
      </c>
    </row>
    <row r="131" spans="1:39" ht="12.75">
      <c r="A131" s="17"/>
      <c r="B131" s="17"/>
      <c r="C131" s="17" t="s">
        <v>110</v>
      </c>
      <c r="D131" s="21" t="s">
        <v>111</v>
      </c>
      <c r="E131" s="22">
        <v>846000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4">
        <v>870735</v>
      </c>
    </row>
    <row r="132" spans="1:39" ht="12.75">
      <c r="A132" s="17"/>
      <c r="B132" s="17"/>
      <c r="C132" s="17" t="s">
        <v>112</v>
      </c>
      <c r="D132" s="21" t="s">
        <v>113</v>
      </c>
      <c r="E132" s="22">
        <v>80000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4">
        <v>140441</v>
      </c>
    </row>
    <row r="133" spans="1:39" ht="24.75">
      <c r="A133" s="17"/>
      <c r="B133" s="17"/>
      <c r="C133" s="17" t="s">
        <v>211</v>
      </c>
      <c r="D133" s="21" t="s">
        <v>212</v>
      </c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4">
        <v>500</v>
      </c>
    </row>
    <row r="134" spans="1:39" ht="12.75">
      <c r="A134" s="17"/>
      <c r="B134" s="17"/>
      <c r="C134" s="17" t="s">
        <v>144</v>
      </c>
      <c r="D134" s="21" t="s">
        <v>145</v>
      </c>
      <c r="E134" s="2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4">
        <v>5000</v>
      </c>
    </row>
    <row r="135" spans="1:39" ht="12.75">
      <c r="A135" s="17"/>
      <c r="B135" s="17"/>
      <c r="C135" s="17" t="s">
        <v>88</v>
      </c>
      <c r="D135" s="21" t="s">
        <v>89</v>
      </c>
      <c r="E135" s="22">
        <v>1332942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4">
        <v>1161700</v>
      </c>
    </row>
    <row r="136" spans="1:39" ht="12.75">
      <c r="A136" s="17"/>
      <c r="B136" s="17"/>
      <c r="C136" s="17" t="s">
        <v>114</v>
      </c>
      <c r="D136" s="21" t="s">
        <v>115</v>
      </c>
      <c r="E136" s="22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4">
        <v>100</v>
      </c>
    </row>
    <row r="137" spans="1:39" ht="12.75">
      <c r="A137" s="17"/>
      <c r="B137" s="17"/>
      <c r="C137" s="17" t="s">
        <v>116</v>
      </c>
      <c r="D137" s="21" t="s">
        <v>117</v>
      </c>
      <c r="E137" s="22">
        <v>402000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4">
        <v>355700</v>
      </c>
    </row>
    <row r="138" spans="1:39" ht="12.75">
      <c r="A138" s="17"/>
      <c r="B138" s="17"/>
      <c r="C138" s="17" t="s">
        <v>118</v>
      </c>
      <c r="D138" s="21" t="s">
        <v>119</v>
      </c>
      <c r="E138" s="22">
        <v>121500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4">
        <v>391472</v>
      </c>
    </row>
    <row r="139" spans="1:39" ht="12.75">
      <c r="A139" s="17"/>
      <c r="B139" s="17"/>
      <c r="C139" s="17" t="s">
        <v>120</v>
      </c>
      <c r="D139" s="21" t="s">
        <v>121</v>
      </c>
      <c r="E139" s="22">
        <v>7000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4">
        <v>6000</v>
      </c>
    </row>
    <row r="140" spans="1:39" ht="12.75">
      <c r="A140" s="17"/>
      <c r="B140" s="17"/>
      <c r="C140" s="17" t="s">
        <v>82</v>
      </c>
      <c r="D140" s="21" t="s">
        <v>83</v>
      </c>
      <c r="E140" s="22">
        <v>627000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4">
        <v>472300</v>
      </c>
    </row>
    <row r="141" spans="1:39" ht="12.75">
      <c r="A141" s="17"/>
      <c r="B141" s="17"/>
      <c r="C141" s="17" t="s">
        <v>164</v>
      </c>
      <c r="D141" s="21" t="s">
        <v>165</v>
      </c>
      <c r="E141" s="22">
        <v>8000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4">
        <v>10000</v>
      </c>
    </row>
    <row r="142" spans="1:39" ht="24.75">
      <c r="A142" s="17"/>
      <c r="B142" s="17"/>
      <c r="C142" s="17" t="s">
        <v>122</v>
      </c>
      <c r="D142" s="21" t="s">
        <v>123</v>
      </c>
      <c r="E142" s="2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4">
        <v>20000</v>
      </c>
    </row>
    <row r="143" spans="1:39" ht="24.75">
      <c r="A143" s="17"/>
      <c r="B143" s="17"/>
      <c r="C143" s="17" t="s">
        <v>124</v>
      </c>
      <c r="D143" s="21" t="s">
        <v>213</v>
      </c>
      <c r="E143" s="22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4">
        <v>83500</v>
      </c>
    </row>
    <row r="144" spans="1:39" ht="12.75">
      <c r="A144" s="17"/>
      <c r="B144" s="17"/>
      <c r="C144" s="17" t="s">
        <v>214</v>
      </c>
      <c r="D144" s="21" t="s">
        <v>215</v>
      </c>
      <c r="E144" s="22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4">
        <v>1000</v>
      </c>
    </row>
    <row r="145" spans="1:39" ht="12.75">
      <c r="A145" s="17"/>
      <c r="B145" s="17"/>
      <c r="C145" s="17" t="s">
        <v>126</v>
      </c>
      <c r="D145" s="21" t="s">
        <v>127</v>
      </c>
      <c r="E145" s="22">
        <v>20000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4">
        <v>10000</v>
      </c>
    </row>
    <row r="146" spans="1:39" ht="12.75">
      <c r="A146" s="17"/>
      <c r="B146" s="17"/>
      <c r="C146" s="17" t="s">
        <v>216</v>
      </c>
      <c r="D146" s="21" t="s">
        <v>217</v>
      </c>
      <c r="E146" s="22">
        <v>15000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>
        <v>5000</v>
      </c>
    </row>
    <row r="147" spans="1:39" ht="12.75">
      <c r="A147" s="17"/>
      <c r="B147" s="17"/>
      <c r="C147" s="17" t="s">
        <v>90</v>
      </c>
      <c r="D147" s="21" t="s">
        <v>91</v>
      </c>
      <c r="E147" s="22">
        <v>50000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4">
        <v>18500</v>
      </c>
    </row>
    <row r="148" spans="1:39" ht="12.75">
      <c r="A148" s="17"/>
      <c r="B148" s="17"/>
      <c r="C148" s="17" t="s">
        <v>128</v>
      </c>
      <c r="D148" s="21" t="s">
        <v>129</v>
      </c>
      <c r="E148" s="22">
        <v>120000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4">
        <v>135800</v>
      </c>
    </row>
    <row r="149" spans="1:39" ht="12.75">
      <c r="A149" s="17"/>
      <c r="B149" s="17"/>
      <c r="C149" s="17" t="s">
        <v>92</v>
      </c>
      <c r="D149" s="21" t="s">
        <v>93</v>
      </c>
      <c r="E149" s="22">
        <v>5200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4">
        <v>4300</v>
      </c>
    </row>
    <row r="150" spans="1:39" ht="12.75">
      <c r="A150" s="17"/>
      <c r="B150" s="17"/>
      <c r="C150" s="17" t="s">
        <v>167</v>
      </c>
      <c r="D150" s="21" t="s">
        <v>168</v>
      </c>
      <c r="E150" s="22">
        <v>966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4">
        <v>966</v>
      </c>
    </row>
    <row r="151" spans="1:39" ht="12.75">
      <c r="A151" s="17"/>
      <c r="B151" s="17"/>
      <c r="C151" s="17" t="s">
        <v>218</v>
      </c>
      <c r="D151" s="21" t="s">
        <v>219</v>
      </c>
      <c r="E151" s="22">
        <v>120000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4">
        <v>20162</v>
      </c>
    </row>
    <row r="152" spans="1:39" ht="12.75">
      <c r="A152" s="17"/>
      <c r="B152" s="17"/>
      <c r="C152" s="17" t="s">
        <v>220</v>
      </c>
      <c r="D152" s="21" t="s">
        <v>221</v>
      </c>
      <c r="E152" s="22">
        <v>10000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4">
        <v>29500</v>
      </c>
    </row>
    <row r="153" spans="1:39" ht="24.75">
      <c r="A153" s="17"/>
      <c r="B153" s="17"/>
      <c r="C153" s="17" t="s">
        <v>132</v>
      </c>
      <c r="D153" s="21" t="s">
        <v>133</v>
      </c>
      <c r="E153" s="2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4">
        <v>25000</v>
      </c>
    </row>
    <row r="154" spans="1:39" ht="24.75">
      <c r="A154" s="17"/>
      <c r="B154" s="17"/>
      <c r="C154" s="17" t="s">
        <v>134</v>
      </c>
      <c r="D154" s="21" t="s">
        <v>222</v>
      </c>
      <c r="E154" s="22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4">
        <v>26000</v>
      </c>
    </row>
    <row r="155" spans="1:39" ht="12.75">
      <c r="A155" s="17"/>
      <c r="B155" s="17"/>
      <c r="C155" s="17" t="s">
        <v>136</v>
      </c>
      <c r="D155" s="21" t="s">
        <v>137</v>
      </c>
      <c r="E155" s="22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4">
        <v>22500</v>
      </c>
    </row>
    <row r="156" spans="1:39" ht="12.75">
      <c r="A156" s="17"/>
      <c r="B156" s="17"/>
      <c r="C156" s="17" t="s">
        <v>203</v>
      </c>
      <c r="D156" s="21" t="s">
        <v>204</v>
      </c>
      <c r="E156" s="22">
        <v>25000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4">
        <v>150000</v>
      </c>
    </row>
    <row r="157" spans="1:39" ht="12.75">
      <c r="A157" s="17"/>
      <c r="B157" s="6" t="s">
        <v>142</v>
      </c>
      <c r="C157" s="6"/>
      <c r="D157" s="18" t="s">
        <v>143</v>
      </c>
      <c r="E157" s="19">
        <f aca="true" t="shared" si="49" ref="E157:P157">SUM(E158:E159)</f>
        <v>11000</v>
      </c>
      <c r="F157" s="19">
        <f t="shared" si="49"/>
        <v>0</v>
      </c>
      <c r="G157" s="19">
        <f t="shared" si="49"/>
        <v>0</v>
      </c>
      <c r="H157" s="19">
        <f t="shared" si="49"/>
        <v>0</v>
      </c>
      <c r="I157" s="19">
        <f t="shared" si="49"/>
        <v>0</v>
      </c>
      <c r="J157" s="19">
        <f t="shared" si="49"/>
        <v>0</v>
      </c>
      <c r="K157" s="19">
        <f t="shared" si="49"/>
        <v>0</v>
      </c>
      <c r="L157" s="19">
        <f t="shared" si="49"/>
        <v>0</v>
      </c>
      <c r="M157" s="19">
        <f t="shared" si="49"/>
        <v>0</v>
      </c>
      <c r="N157" s="19">
        <f t="shared" si="49"/>
        <v>0</v>
      </c>
      <c r="O157" s="19">
        <f t="shared" si="49"/>
        <v>0</v>
      </c>
      <c r="P157" s="19">
        <f t="shared" si="49"/>
        <v>0</v>
      </c>
      <c r="Q157" s="19"/>
      <c r="R157" s="19">
        <f aca="true" t="shared" si="50" ref="R157:AM157">SUM(R158:R159)</f>
        <v>0</v>
      </c>
      <c r="S157" s="19">
        <f t="shared" si="50"/>
        <v>0</v>
      </c>
      <c r="T157" s="19">
        <f t="shared" si="50"/>
        <v>0</v>
      </c>
      <c r="U157" s="19">
        <f t="shared" si="50"/>
        <v>0</v>
      </c>
      <c r="V157" s="19">
        <f t="shared" si="50"/>
        <v>0</v>
      </c>
      <c r="W157" s="19">
        <f t="shared" si="50"/>
        <v>0</v>
      </c>
      <c r="X157" s="19">
        <f t="shared" si="50"/>
        <v>0</v>
      </c>
      <c r="Y157" s="19">
        <f t="shared" si="50"/>
        <v>0</v>
      </c>
      <c r="Z157" s="19">
        <f t="shared" si="50"/>
        <v>0</v>
      </c>
      <c r="AA157" s="19">
        <f t="shared" si="50"/>
        <v>0</v>
      </c>
      <c r="AB157" s="19">
        <f t="shared" si="50"/>
        <v>0</v>
      </c>
      <c r="AC157" s="19">
        <f t="shared" si="50"/>
        <v>0</v>
      </c>
      <c r="AD157" s="19">
        <f t="shared" si="50"/>
        <v>0</v>
      </c>
      <c r="AE157" s="19">
        <f t="shared" si="50"/>
        <v>0</v>
      </c>
      <c r="AF157" s="19">
        <f t="shared" si="50"/>
        <v>0</v>
      </c>
      <c r="AG157" s="19">
        <f t="shared" si="50"/>
        <v>0</v>
      </c>
      <c r="AH157" s="19">
        <f t="shared" si="50"/>
        <v>0</v>
      </c>
      <c r="AI157" s="19">
        <f t="shared" si="50"/>
        <v>0</v>
      </c>
      <c r="AJ157" s="19">
        <f t="shared" si="50"/>
        <v>0</v>
      </c>
      <c r="AK157" s="19">
        <f t="shared" si="50"/>
        <v>0</v>
      </c>
      <c r="AL157" s="19">
        <f t="shared" si="50"/>
        <v>0</v>
      </c>
      <c r="AM157" s="20">
        <f t="shared" si="50"/>
        <v>10000</v>
      </c>
    </row>
    <row r="158" spans="1:39" ht="12.75">
      <c r="A158" s="17"/>
      <c r="B158" s="17"/>
      <c r="C158" s="17" t="s">
        <v>144</v>
      </c>
      <c r="D158" s="21" t="s">
        <v>145</v>
      </c>
      <c r="E158" s="22">
        <v>8000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4">
        <v>8000</v>
      </c>
    </row>
    <row r="159" spans="1:39" ht="12.75">
      <c r="A159" s="17"/>
      <c r="B159" s="17"/>
      <c r="C159" s="17" t="s">
        <v>120</v>
      </c>
      <c r="D159" s="21" t="s">
        <v>121</v>
      </c>
      <c r="E159" s="22">
        <v>3000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4">
        <v>2000</v>
      </c>
    </row>
    <row r="160" spans="1:39" ht="12.75">
      <c r="A160" s="17"/>
      <c r="B160" s="6" t="s">
        <v>223</v>
      </c>
      <c r="C160" s="6"/>
      <c r="D160" s="18" t="s">
        <v>224</v>
      </c>
      <c r="E160" s="19">
        <f aca="true" t="shared" si="51" ref="E160:P160">SUM(E161:E162)</f>
        <v>50000</v>
      </c>
      <c r="F160" s="19">
        <f t="shared" si="51"/>
        <v>0</v>
      </c>
      <c r="G160" s="19">
        <f t="shared" si="51"/>
        <v>0</v>
      </c>
      <c r="H160" s="19">
        <f t="shared" si="51"/>
        <v>0</v>
      </c>
      <c r="I160" s="19">
        <f t="shared" si="51"/>
        <v>0</v>
      </c>
      <c r="J160" s="19">
        <f t="shared" si="51"/>
        <v>0</v>
      </c>
      <c r="K160" s="19">
        <f t="shared" si="51"/>
        <v>0</v>
      </c>
      <c r="L160" s="19">
        <f t="shared" si="51"/>
        <v>0</v>
      </c>
      <c r="M160" s="19">
        <f t="shared" si="51"/>
        <v>0</v>
      </c>
      <c r="N160" s="19">
        <f t="shared" si="51"/>
        <v>0</v>
      </c>
      <c r="O160" s="19">
        <f t="shared" si="51"/>
        <v>0</v>
      </c>
      <c r="P160" s="19">
        <f t="shared" si="51"/>
        <v>0</v>
      </c>
      <c r="Q160" s="19"/>
      <c r="R160" s="19">
        <f aca="true" t="shared" si="52" ref="R160:AM160">SUM(R161:R162)</f>
        <v>0</v>
      </c>
      <c r="S160" s="19">
        <f t="shared" si="52"/>
        <v>0</v>
      </c>
      <c r="T160" s="19">
        <f t="shared" si="52"/>
        <v>0</v>
      </c>
      <c r="U160" s="19">
        <f t="shared" si="52"/>
        <v>0</v>
      </c>
      <c r="V160" s="19">
        <f t="shared" si="52"/>
        <v>0</v>
      </c>
      <c r="W160" s="19">
        <f t="shared" si="52"/>
        <v>0</v>
      </c>
      <c r="X160" s="19">
        <f t="shared" si="52"/>
        <v>0</v>
      </c>
      <c r="Y160" s="19">
        <f t="shared" si="52"/>
        <v>0</v>
      </c>
      <c r="Z160" s="19">
        <f t="shared" si="52"/>
        <v>0</v>
      </c>
      <c r="AA160" s="19">
        <f t="shared" si="52"/>
        <v>0</v>
      </c>
      <c r="AB160" s="19">
        <f t="shared" si="52"/>
        <v>0</v>
      </c>
      <c r="AC160" s="19">
        <f t="shared" si="52"/>
        <v>0</v>
      </c>
      <c r="AD160" s="19">
        <f t="shared" si="52"/>
        <v>0</v>
      </c>
      <c r="AE160" s="19">
        <f t="shared" si="52"/>
        <v>0</v>
      </c>
      <c r="AF160" s="19">
        <f t="shared" si="52"/>
        <v>0</v>
      </c>
      <c r="AG160" s="19">
        <f t="shared" si="52"/>
        <v>0</v>
      </c>
      <c r="AH160" s="19">
        <f t="shared" si="52"/>
        <v>0</v>
      </c>
      <c r="AI160" s="19">
        <f t="shared" si="52"/>
        <v>0</v>
      </c>
      <c r="AJ160" s="19">
        <f t="shared" si="52"/>
        <v>0</v>
      </c>
      <c r="AK160" s="19">
        <f t="shared" si="52"/>
        <v>0</v>
      </c>
      <c r="AL160" s="19">
        <f t="shared" si="52"/>
        <v>0</v>
      </c>
      <c r="AM160" s="20">
        <f t="shared" si="52"/>
        <v>90000</v>
      </c>
    </row>
    <row r="161" spans="1:39" ht="12.75">
      <c r="A161" s="17"/>
      <c r="B161" s="17"/>
      <c r="C161" s="17" t="s">
        <v>88</v>
      </c>
      <c r="D161" s="21" t="s">
        <v>89</v>
      </c>
      <c r="E161" s="22">
        <v>30000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4">
        <v>45000</v>
      </c>
    </row>
    <row r="162" spans="1:39" ht="12.75">
      <c r="A162" s="17"/>
      <c r="B162" s="17"/>
      <c r="C162" s="17" t="s">
        <v>82</v>
      </c>
      <c r="D162" s="21" t="s">
        <v>83</v>
      </c>
      <c r="E162" s="22">
        <v>20000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4">
        <v>45000</v>
      </c>
    </row>
    <row r="163" spans="1:39" ht="14.25">
      <c r="A163" s="25" t="s">
        <v>146</v>
      </c>
      <c r="B163" s="25"/>
      <c r="C163" s="25"/>
      <c r="D163" s="26" t="s">
        <v>147</v>
      </c>
      <c r="E163" s="27" t="e">
        <f>E164+#REF!</f>
        <v>#REF!</v>
      </c>
      <c r="F163" s="27" t="e">
        <f>F164+#REF!</f>
        <v>#REF!</v>
      </c>
      <c r="G163" s="27">
        <f aca="true" t="shared" si="53" ref="G163:AM163">G164</f>
        <v>0</v>
      </c>
      <c r="H163" s="27">
        <f t="shared" si="53"/>
        <v>0</v>
      </c>
      <c r="I163" s="27">
        <f t="shared" si="53"/>
        <v>0</v>
      </c>
      <c r="J163" s="27">
        <f t="shared" si="53"/>
        <v>0</v>
      </c>
      <c r="K163" s="27">
        <f t="shared" si="53"/>
        <v>0</v>
      </c>
      <c r="L163" s="27">
        <f t="shared" si="53"/>
        <v>0</v>
      </c>
      <c r="M163" s="27">
        <f t="shared" si="53"/>
        <v>0</v>
      </c>
      <c r="N163" s="27">
        <f t="shared" si="53"/>
        <v>0</v>
      </c>
      <c r="O163" s="27">
        <f t="shared" si="53"/>
        <v>0</v>
      </c>
      <c r="P163" s="27">
        <f t="shared" si="53"/>
        <v>0</v>
      </c>
      <c r="Q163" s="27">
        <f t="shared" si="53"/>
        <v>0</v>
      </c>
      <c r="R163" s="27">
        <f t="shared" si="53"/>
        <v>0</v>
      </c>
      <c r="S163" s="27">
        <f t="shared" si="53"/>
        <v>0</v>
      </c>
      <c r="T163" s="27">
        <f t="shared" si="53"/>
        <v>0</v>
      </c>
      <c r="U163" s="27">
        <f t="shared" si="53"/>
        <v>0</v>
      </c>
      <c r="V163" s="27">
        <f t="shared" si="53"/>
        <v>0</v>
      </c>
      <c r="W163" s="27">
        <f t="shared" si="53"/>
        <v>0</v>
      </c>
      <c r="X163" s="27">
        <f t="shared" si="53"/>
        <v>0</v>
      </c>
      <c r="Y163" s="27">
        <f t="shared" si="53"/>
        <v>0</v>
      </c>
      <c r="Z163" s="27">
        <f t="shared" si="53"/>
        <v>0</v>
      </c>
      <c r="AA163" s="27">
        <f t="shared" si="53"/>
        <v>0</v>
      </c>
      <c r="AB163" s="27">
        <f t="shared" si="53"/>
        <v>0</v>
      </c>
      <c r="AC163" s="27">
        <f t="shared" si="53"/>
        <v>0</v>
      </c>
      <c r="AD163" s="27">
        <f t="shared" si="53"/>
        <v>0</v>
      </c>
      <c r="AE163" s="27">
        <f t="shared" si="53"/>
        <v>0</v>
      </c>
      <c r="AF163" s="27">
        <f t="shared" si="53"/>
        <v>0</v>
      </c>
      <c r="AG163" s="27">
        <f t="shared" si="53"/>
        <v>0</v>
      </c>
      <c r="AH163" s="27">
        <f t="shared" si="53"/>
        <v>0</v>
      </c>
      <c r="AI163" s="27">
        <f t="shared" si="53"/>
        <v>0</v>
      </c>
      <c r="AJ163" s="27">
        <f t="shared" si="53"/>
        <v>0</v>
      </c>
      <c r="AK163" s="27">
        <f t="shared" si="53"/>
        <v>0</v>
      </c>
      <c r="AL163" s="27">
        <f t="shared" si="53"/>
        <v>0</v>
      </c>
      <c r="AM163" s="27">
        <f t="shared" si="53"/>
        <v>20000</v>
      </c>
    </row>
    <row r="164" spans="1:39" ht="12.75">
      <c r="A164" s="17"/>
      <c r="B164" s="6" t="s">
        <v>225</v>
      </c>
      <c r="C164" s="6"/>
      <c r="D164" s="18" t="s">
        <v>226</v>
      </c>
      <c r="E164" s="19">
        <f aca="true" t="shared" si="54" ref="E164:P164">SUM(E167:E167)</f>
        <v>0</v>
      </c>
      <c r="F164" s="19">
        <f t="shared" si="54"/>
        <v>0</v>
      </c>
      <c r="G164" s="19">
        <f t="shared" si="54"/>
        <v>0</v>
      </c>
      <c r="H164" s="19">
        <f t="shared" si="54"/>
        <v>0</v>
      </c>
      <c r="I164" s="19">
        <f t="shared" si="54"/>
        <v>0</v>
      </c>
      <c r="J164" s="19">
        <f t="shared" si="54"/>
        <v>0</v>
      </c>
      <c r="K164" s="19">
        <f t="shared" si="54"/>
        <v>0</v>
      </c>
      <c r="L164" s="19">
        <f t="shared" si="54"/>
        <v>0</v>
      </c>
      <c r="M164" s="19">
        <f t="shared" si="54"/>
        <v>0</v>
      </c>
      <c r="N164" s="19">
        <f t="shared" si="54"/>
        <v>0</v>
      </c>
      <c r="O164" s="19">
        <f t="shared" si="54"/>
        <v>0</v>
      </c>
      <c r="P164" s="19">
        <f t="shared" si="54"/>
        <v>0</v>
      </c>
      <c r="Q164" s="19"/>
      <c r="R164" s="19">
        <f aca="true" t="shared" si="55" ref="R164:AL164">SUM(R167:R167)</f>
        <v>0</v>
      </c>
      <c r="S164" s="19">
        <f t="shared" si="55"/>
        <v>0</v>
      </c>
      <c r="T164" s="19">
        <f t="shared" si="55"/>
        <v>0</v>
      </c>
      <c r="U164" s="19">
        <f t="shared" si="55"/>
        <v>0</v>
      </c>
      <c r="V164" s="19">
        <f t="shared" si="55"/>
        <v>0</v>
      </c>
      <c r="W164" s="19">
        <f t="shared" si="55"/>
        <v>0</v>
      </c>
      <c r="X164" s="19">
        <f t="shared" si="55"/>
        <v>0</v>
      </c>
      <c r="Y164" s="19">
        <f t="shared" si="55"/>
        <v>0</v>
      </c>
      <c r="Z164" s="19">
        <f t="shared" si="55"/>
        <v>0</v>
      </c>
      <c r="AA164" s="19">
        <f t="shared" si="55"/>
        <v>0</v>
      </c>
      <c r="AB164" s="19">
        <f t="shared" si="55"/>
        <v>0</v>
      </c>
      <c r="AC164" s="19">
        <f t="shared" si="55"/>
        <v>0</v>
      </c>
      <c r="AD164" s="19">
        <f t="shared" si="55"/>
        <v>0</v>
      </c>
      <c r="AE164" s="19">
        <f t="shared" si="55"/>
        <v>0</v>
      </c>
      <c r="AF164" s="19">
        <f t="shared" si="55"/>
        <v>0</v>
      </c>
      <c r="AG164" s="19">
        <f t="shared" si="55"/>
        <v>0</v>
      </c>
      <c r="AH164" s="19">
        <f t="shared" si="55"/>
        <v>0</v>
      </c>
      <c r="AI164" s="19">
        <f t="shared" si="55"/>
        <v>0</v>
      </c>
      <c r="AJ164" s="19">
        <f t="shared" si="55"/>
        <v>0</v>
      </c>
      <c r="AK164" s="19">
        <f t="shared" si="55"/>
        <v>0</v>
      </c>
      <c r="AL164" s="19">
        <f t="shared" si="55"/>
        <v>0</v>
      </c>
      <c r="AM164" s="20">
        <f>SUM(AM165:AM167)</f>
        <v>20000</v>
      </c>
    </row>
    <row r="165" spans="1:39" s="29" customFormat="1" ht="12.75">
      <c r="A165" s="17"/>
      <c r="B165" s="17"/>
      <c r="C165" s="17" t="s">
        <v>104</v>
      </c>
      <c r="D165" s="21" t="s">
        <v>105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4">
        <v>17001</v>
      </c>
    </row>
    <row r="166" spans="1:39" s="29" customFormat="1" ht="12.75">
      <c r="A166" s="17"/>
      <c r="B166" s="17"/>
      <c r="C166" s="17" t="s">
        <v>110</v>
      </c>
      <c r="D166" s="21" t="s">
        <v>111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4">
        <v>2582</v>
      </c>
    </row>
    <row r="167" spans="1:39" s="29" customFormat="1" ht="12.75">
      <c r="A167" s="17"/>
      <c r="B167" s="17"/>
      <c r="C167" s="17" t="s">
        <v>112</v>
      </c>
      <c r="D167" s="21" t="s">
        <v>113</v>
      </c>
      <c r="E167" s="28"/>
      <c r="F167" s="28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24">
        <v>417</v>
      </c>
    </row>
    <row r="168" spans="1:39" ht="14.25">
      <c r="A168" s="25" t="s">
        <v>227</v>
      </c>
      <c r="B168" s="25"/>
      <c r="C168" s="25"/>
      <c r="D168" s="26" t="s">
        <v>228</v>
      </c>
      <c r="E168" s="27">
        <f aca="true" t="shared" si="56" ref="E168:P168">SUM(E169)</f>
        <v>400000</v>
      </c>
      <c r="F168" s="27">
        <f t="shared" si="56"/>
        <v>0</v>
      </c>
      <c r="G168" s="27">
        <f t="shared" si="56"/>
        <v>0</v>
      </c>
      <c r="H168" s="27">
        <f t="shared" si="56"/>
        <v>0</v>
      </c>
      <c r="I168" s="27">
        <f t="shared" si="56"/>
        <v>0</v>
      </c>
      <c r="J168" s="27">
        <f t="shared" si="56"/>
        <v>0</v>
      </c>
      <c r="K168" s="27">
        <f t="shared" si="56"/>
        <v>0</v>
      </c>
      <c r="L168" s="27">
        <f t="shared" si="56"/>
        <v>0</v>
      </c>
      <c r="M168" s="27">
        <f t="shared" si="56"/>
        <v>0</v>
      </c>
      <c r="N168" s="27">
        <f t="shared" si="56"/>
        <v>0</v>
      </c>
      <c r="O168" s="27">
        <f t="shared" si="56"/>
        <v>0</v>
      </c>
      <c r="P168" s="27">
        <f t="shared" si="56"/>
        <v>0</v>
      </c>
      <c r="Q168" s="27"/>
      <c r="R168" s="27">
        <f aca="true" t="shared" si="57" ref="R168:AM168">SUM(R169)</f>
        <v>0</v>
      </c>
      <c r="S168" s="27">
        <f t="shared" si="57"/>
        <v>0</v>
      </c>
      <c r="T168" s="27">
        <f t="shared" si="57"/>
        <v>0</v>
      </c>
      <c r="U168" s="27">
        <f t="shared" si="57"/>
        <v>0</v>
      </c>
      <c r="V168" s="27">
        <f t="shared" si="57"/>
        <v>0</v>
      </c>
      <c r="W168" s="27">
        <f t="shared" si="57"/>
        <v>0</v>
      </c>
      <c r="X168" s="27">
        <f t="shared" si="57"/>
        <v>0</v>
      </c>
      <c r="Y168" s="27">
        <f t="shared" si="57"/>
        <v>0</v>
      </c>
      <c r="Z168" s="27">
        <f t="shared" si="57"/>
        <v>0</v>
      </c>
      <c r="AA168" s="27">
        <f t="shared" si="57"/>
        <v>0</v>
      </c>
      <c r="AB168" s="27">
        <f t="shared" si="57"/>
        <v>0</v>
      </c>
      <c r="AC168" s="27">
        <f t="shared" si="57"/>
        <v>0</v>
      </c>
      <c r="AD168" s="27">
        <f t="shared" si="57"/>
        <v>0</v>
      </c>
      <c r="AE168" s="27">
        <f t="shared" si="57"/>
        <v>0</v>
      </c>
      <c r="AF168" s="27">
        <f t="shared" si="57"/>
        <v>0</v>
      </c>
      <c r="AG168" s="27">
        <f t="shared" si="57"/>
        <v>0</v>
      </c>
      <c r="AH168" s="27">
        <f t="shared" si="57"/>
        <v>0</v>
      </c>
      <c r="AI168" s="27">
        <f t="shared" si="57"/>
        <v>0</v>
      </c>
      <c r="AJ168" s="27">
        <f t="shared" si="57"/>
        <v>0</v>
      </c>
      <c r="AK168" s="27">
        <f t="shared" si="57"/>
        <v>0</v>
      </c>
      <c r="AL168" s="27">
        <f t="shared" si="57"/>
        <v>0</v>
      </c>
      <c r="AM168" s="16">
        <f t="shared" si="57"/>
        <v>500000</v>
      </c>
    </row>
    <row r="169" spans="1:39" ht="12.75">
      <c r="A169" s="17"/>
      <c r="B169" s="6" t="s">
        <v>229</v>
      </c>
      <c r="C169" s="6"/>
      <c r="D169" s="18" t="s">
        <v>230</v>
      </c>
      <c r="E169" s="19">
        <f aca="true" t="shared" si="58" ref="E169:P169">SUM(E170:E170)</f>
        <v>400000</v>
      </c>
      <c r="F169" s="19">
        <f t="shared" si="58"/>
        <v>0</v>
      </c>
      <c r="G169" s="19">
        <f t="shared" si="58"/>
        <v>0</v>
      </c>
      <c r="H169" s="19">
        <f t="shared" si="58"/>
        <v>0</v>
      </c>
      <c r="I169" s="19">
        <f t="shared" si="58"/>
        <v>0</v>
      </c>
      <c r="J169" s="19">
        <f t="shared" si="58"/>
        <v>0</v>
      </c>
      <c r="K169" s="19">
        <f t="shared" si="58"/>
        <v>0</v>
      </c>
      <c r="L169" s="19">
        <f t="shared" si="58"/>
        <v>0</v>
      </c>
      <c r="M169" s="19">
        <f t="shared" si="58"/>
        <v>0</v>
      </c>
      <c r="N169" s="19">
        <f t="shared" si="58"/>
        <v>0</v>
      </c>
      <c r="O169" s="19">
        <f t="shared" si="58"/>
        <v>0</v>
      </c>
      <c r="P169" s="19">
        <f t="shared" si="58"/>
        <v>0</v>
      </c>
      <c r="Q169" s="19"/>
      <c r="R169" s="19">
        <f aca="true" t="shared" si="59" ref="R169:AL169">SUM(R170:R170)</f>
        <v>0</v>
      </c>
      <c r="S169" s="19">
        <f t="shared" si="59"/>
        <v>0</v>
      </c>
      <c r="T169" s="19">
        <f t="shared" si="59"/>
        <v>0</v>
      </c>
      <c r="U169" s="19">
        <f t="shared" si="59"/>
        <v>0</v>
      </c>
      <c r="V169" s="19">
        <f t="shared" si="59"/>
        <v>0</v>
      </c>
      <c r="W169" s="19">
        <f t="shared" si="59"/>
        <v>0</v>
      </c>
      <c r="X169" s="19">
        <f t="shared" si="59"/>
        <v>0</v>
      </c>
      <c r="Y169" s="19">
        <f t="shared" si="59"/>
        <v>0</v>
      </c>
      <c r="Z169" s="19">
        <f t="shared" si="59"/>
        <v>0</v>
      </c>
      <c r="AA169" s="19">
        <f t="shared" si="59"/>
        <v>0</v>
      </c>
      <c r="AB169" s="19">
        <f t="shared" si="59"/>
        <v>0</v>
      </c>
      <c r="AC169" s="19">
        <f t="shared" si="59"/>
        <v>0</v>
      </c>
      <c r="AD169" s="19">
        <f t="shared" si="59"/>
        <v>0</v>
      </c>
      <c r="AE169" s="19">
        <f t="shared" si="59"/>
        <v>0</v>
      </c>
      <c r="AF169" s="19">
        <f t="shared" si="59"/>
        <v>0</v>
      </c>
      <c r="AG169" s="19">
        <f t="shared" si="59"/>
        <v>0</v>
      </c>
      <c r="AH169" s="19">
        <f t="shared" si="59"/>
        <v>0</v>
      </c>
      <c r="AI169" s="19">
        <f t="shared" si="59"/>
        <v>0</v>
      </c>
      <c r="AJ169" s="19">
        <f t="shared" si="59"/>
        <v>0</v>
      </c>
      <c r="AK169" s="19">
        <f t="shared" si="59"/>
        <v>0</v>
      </c>
      <c r="AL169" s="19">
        <f t="shared" si="59"/>
        <v>0</v>
      </c>
      <c r="AM169" s="20">
        <f>SUM(AM170)</f>
        <v>500000</v>
      </c>
    </row>
    <row r="170" spans="1:39" ht="24.75">
      <c r="A170" s="17"/>
      <c r="B170" s="17"/>
      <c r="C170" s="17" t="s">
        <v>231</v>
      </c>
      <c r="D170" s="21" t="s">
        <v>232</v>
      </c>
      <c r="E170" s="22">
        <v>400000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>
        <v>500000</v>
      </c>
    </row>
    <row r="171" spans="1:39" ht="14.25">
      <c r="A171" s="25" t="s">
        <v>233</v>
      </c>
      <c r="B171" s="25"/>
      <c r="C171" s="25"/>
      <c r="D171" s="26" t="s">
        <v>234</v>
      </c>
      <c r="E171" s="27">
        <f aca="true" t="shared" si="60" ref="E171:P172">SUM(E172)</f>
        <v>100000</v>
      </c>
      <c r="F171" s="27">
        <f t="shared" si="60"/>
        <v>0</v>
      </c>
      <c r="G171" s="27">
        <f t="shared" si="60"/>
        <v>0</v>
      </c>
      <c r="H171" s="27">
        <f t="shared" si="60"/>
        <v>0</v>
      </c>
      <c r="I171" s="27">
        <f t="shared" si="60"/>
        <v>0</v>
      </c>
      <c r="J171" s="27">
        <f t="shared" si="60"/>
        <v>0</v>
      </c>
      <c r="K171" s="27">
        <f t="shared" si="60"/>
        <v>0</v>
      </c>
      <c r="L171" s="27">
        <f t="shared" si="60"/>
        <v>0</v>
      </c>
      <c r="M171" s="27">
        <f t="shared" si="60"/>
        <v>0</v>
      </c>
      <c r="N171" s="27">
        <f t="shared" si="60"/>
        <v>0</v>
      </c>
      <c r="O171" s="27">
        <f t="shared" si="60"/>
        <v>0</v>
      </c>
      <c r="P171" s="27">
        <f t="shared" si="60"/>
        <v>0</v>
      </c>
      <c r="Q171" s="27"/>
      <c r="R171" s="27">
        <f aca="true" t="shared" si="61" ref="R171:AA172">SUM(R172)</f>
        <v>0</v>
      </c>
      <c r="S171" s="27">
        <f t="shared" si="61"/>
        <v>0</v>
      </c>
      <c r="T171" s="27">
        <f t="shared" si="61"/>
        <v>0</v>
      </c>
      <c r="U171" s="27">
        <f t="shared" si="61"/>
        <v>0</v>
      </c>
      <c r="V171" s="27">
        <f t="shared" si="61"/>
        <v>0</v>
      </c>
      <c r="W171" s="27">
        <f t="shared" si="61"/>
        <v>0</v>
      </c>
      <c r="X171" s="27">
        <f t="shared" si="61"/>
        <v>0</v>
      </c>
      <c r="Y171" s="27">
        <f t="shared" si="61"/>
        <v>0</v>
      </c>
      <c r="Z171" s="27">
        <f t="shared" si="61"/>
        <v>0</v>
      </c>
      <c r="AA171" s="27">
        <f t="shared" si="61"/>
        <v>0</v>
      </c>
      <c r="AB171" s="27">
        <f aca="true" t="shared" si="62" ref="AB171:AK172">SUM(AB172)</f>
        <v>0</v>
      </c>
      <c r="AC171" s="27">
        <f t="shared" si="62"/>
        <v>0</v>
      </c>
      <c r="AD171" s="27">
        <f t="shared" si="62"/>
        <v>0</v>
      </c>
      <c r="AE171" s="27">
        <f t="shared" si="62"/>
        <v>0</v>
      </c>
      <c r="AF171" s="27">
        <f t="shared" si="62"/>
        <v>0</v>
      </c>
      <c r="AG171" s="27">
        <f t="shared" si="62"/>
        <v>0</v>
      </c>
      <c r="AH171" s="27">
        <f t="shared" si="62"/>
        <v>0</v>
      </c>
      <c r="AI171" s="27">
        <f t="shared" si="62"/>
        <v>0</v>
      </c>
      <c r="AJ171" s="27">
        <f t="shared" si="62"/>
        <v>0</v>
      </c>
      <c r="AK171" s="27">
        <f t="shared" si="62"/>
        <v>0</v>
      </c>
      <c r="AL171" s="27">
        <f>SUM(AL172)</f>
        <v>0</v>
      </c>
      <c r="AM171" s="16">
        <f>SUM(AM172)</f>
        <v>200000</v>
      </c>
    </row>
    <row r="172" spans="1:39" ht="12.75">
      <c r="A172" s="6"/>
      <c r="B172" s="6" t="s">
        <v>235</v>
      </c>
      <c r="C172" s="6"/>
      <c r="D172" s="18" t="s">
        <v>236</v>
      </c>
      <c r="E172" s="19">
        <f t="shared" si="60"/>
        <v>100000</v>
      </c>
      <c r="F172" s="19">
        <f t="shared" si="60"/>
        <v>0</v>
      </c>
      <c r="G172" s="19">
        <f t="shared" si="60"/>
        <v>0</v>
      </c>
      <c r="H172" s="19">
        <f t="shared" si="60"/>
        <v>0</v>
      </c>
      <c r="I172" s="19">
        <f t="shared" si="60"/>
        <v>0</v>
      </c>
      <c r="J172" s="19">
        <f t="shared" si="60"/>
        <v>0</v>
      </c>
      <c r="K172" s="19">
        <f t="shared" si="60"/>
        <v>0</v>
      </c>
      <c r="L172" s="19">
        <f t="shared" si="60"/>
        <v>0</v>
      </c>
      <c r="M172" s="19">
        <f t="shared" si="60"/>
        <v>0</v>
      </c>
      <c r="N172" s="19">
        <f t="shared" si="60"/>
        <v>0</v>
      </c>
      <c r="O172" s="19">
        <f t="shared" si="60"/>
        <v>0</v>
      </c>
      <c r="P172" s="19">
        <f t="shared" si="60"/>
        <v>0</v>
      </c>
      <c r="Q172" s="19"/>
      <c r="R172" s="19">
        <f t="shared" si="61"/>
        <v>0</v>
      </c>
      <c r="S172" s="19">
        <f t="shared" si="61"/>
        <v>0</v>
      </c>
      <c r="T172" s="19">
        <f t="shared" si="61"/>
        <v>0</v>
      </c>
      <c r="U172" s="19">
        <f t="shared" si="61"/>
        <v>0</v>
      </c>
      <c r="V172" s="19">
        <f t="shared" si="61"/>
        <v>0</v>
      </c>
      <c r="W172" s="19">
        <f t="shared" si="61"/>
        <v>0</v>
      </c>
      <c r="X172" s="19">
        <f t="shared" si="61"/>
        <v>0</v>
      </c>
      <c r="Y172" s="19">
        <f t="shared" si="61"/>
        <v>0</v>
      </c>
      <c r="Z172" s="19">
        <f t="shared" si="61"/>
        <v>0</v>
      </c>
      <c r="AA172" s="19">
        <f t="shared" si="61"/>
        <v>0</v>
      </c>
      <c r="AB172" s="19">
        <f t="shared" si="62"/>
        <v>0</v>
      </c>
      <c r="AC172" s="19">
        <f t="shared" si="62"/>
        <v>0</v>
      </c>
      <c r="AD172" s="19">
        <f t="shared" si="62"/>
        <v>0</v>
      </c>
      <c r="AE172" s="19">
        <f t="shared" si="62"/>
        <v>0</v>
      </c>
      <c r="AF172" s="19">
        <f t="shared" si="62"/>
        <v>0</v>
      </c>
      <c r="AG172" s="19">
        <f t="shared" si="62"/>
        <v>0</v>
      </c>
      <c r="AH172" s="19">
        <f t="shared" si="62"/>
        <v>0</v>
      </c>
      <c r="AI172" s="19">
        <f t="shared" si="62"/>
        <v>0</v>
      </c>
      <c r="AJ172" s="19">
        <f t="shared" si="62"/>
        <v>0</v>
      </c>
      <c r="AK172" s="19">
        <f t="shared" si="62"/>
        <v>0</v>
      </c>
      <c r="AL172" s="19">
        <f>SUM(AL173)</f>
        <v>0</v>
      </c>
      <c r="AM172" s="20">
        <f>SUM(AM173)</f>
        <v>200000</v>
      </c>
    </row>
    <row r="173" spans="1:39" ht="12.75">
      <c r="A173" s="17"/>
      <c r="B173" s="17"/>
      <c r="C173" s="17" t="s">
        <v>237</v>
      </c>
      <c r="D173" s="21" t="s">
        <v>238</v>
      </c>
      <c r="E173" s="22">
        <v>100000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4">
        <v>200000</v>
      </c>
    </row>
    <row r="174" spans="1:39" ht="14.25">
      <c r="A174" s="25" t="s">
        <v>239</v>
      </c>
      <c r="B174" s="25"/>
      <c r="C174" s="25"/>
      <c r="D174" s="26" t="s">
        <v>240</v>
      </c>
      <c r="E174" s="27" t="e">
        <f>SUM(E175+E199+E205+E212+E244+E238+E271+#REF!+E280+E293)</f>
        <v>#REF!</v>
      </c>
      <c r="F174" s="27" t="e">
        <f>SUM(F175+F199+F205+F212+F244+F238+F271+#REF!+F280+F293)</f>
        <v>#REF!</v>
      </c>
      <c r="G174" s="27" t="e">
        <f>SUM(G175+G199+G205+G212+G244+G238+G271+#REF!+G280+G293)</f>
        <v>#REF!</v>
      </c>
      <c r="H174" s="27" t="e">
        <f>SUM(H175+H199+H205+H212+H244+H238+H271+#REF!+H280+H293)</f>
        <v>#REF!</v>
      </c>
      <c r="I174" s="27" t="e">
        <f>SUM(I175+I199+I205+I212+I244+I238+I271+#REF!+I280+I293)</f>
        <v>#REF!</v>
      </c>
      <c r="J174" s="27" t="e">
        <f>SUM(J175+J199+J205+J212+J244+J238+J271+#REF!+J280+J293)</f>
        <v>#REF!</v>
      </c>
      <c r="K174" s="27" t="e">
        <f>SUM(K175+K199+K205+K212+K244+K238+K271+#REF!+K280+K293)</f>
        <v>#REF!</v>
      </c>
      <c r="L174" s="27" t="e">
        <f>SUM(L175+L199+L205+L212+L244+L238+L271+#REF!+L280+L293)</f>
        <v>#REF!</v>
      </c>
      <c r="M174" s="27" t="e">
        <f>SUM(M175+M199+M205+M212+M244+M238+M271+#REF!+M280+M293)</f>
        <v>#REF!</v>
      </c>
      <c r="N174" s="27" t="e">
        <f>SUM(N175+N199+N205+N212+N244+N238+N271+#REF!+N280+N293)</f>
        <v>#REF!</v>
      </c>
      <c r="O174" s="27" t="e">
        <f>SUM(O175+O199+O205+O212+O244+O238+O271+#REF!+O280+O293)</f>
        <v>#REF!</v>
      </c>
      <c r="P174" s="27" t="e">
        <f>SUM(P175+P199+P205+P212+P244+P238+P271+#REF!+P280+P293)</f>
        <v>#REF!</v>
      </c>
      <c r="Q174" s="27"/>
      <c r="R174" s="27" t="e">
        <f>SUM(R175+R199+R205+R212+R244+R238+R271+#REF!+R280+R293)</f>
        <v>#REF!</v>
      </c>
      <c r="S174" s="27" t="e">
        <f>SUM(S175+S199+S205+S212+S244+S238+S271+#REF!+S280+S293)</f>
        <v>#REF!</v>
      </c>
      <c r="T174" s="27" t="e">
        <f>SUM(T175+T199+T205+T212+T244+T238+T271+#REF!+T280+T293)</f>
        <v>#REF!</v>
      </c>
      <c r="U174" s="27" t="e">
        <f>SUM(U175+U199+U205+U212+U244+U238+U271+#REF!+U280+U293)</f>
        <v>#REF!</v>
      </c>
      <c r="V174" s="27" t="e">
        <f>SUM(V175+V199+V205+V212+V244+V238+V271+#REF!+V280+V293)</f>
        <v>#REF!</v>
      </c>
      <c r="W174" s="27" t="e">
        <f>SUM(W175+W199+W205+W212+W244+W238+W271+#REF!+W280+W293)</f>
        <v>#REF!</v>
      </c>
      <c r="X174" s="27" t="e">
        <f>SUM(X175+X199+X205+X212+X244+X238+X271+#REF!+X280+X293)</f>
        <v>#REF!</v>
      </c>
      <c r="Y174" s="27" t="e">
        <f>SUM(Y175+Y199+Y205+Y212+Y244+Y238+Y271+#REF!+Y280+Y293)</f>
        <v>#REF!</v>
      </c>
      <c r="Z174" s="27" t="e">
        <f>SUM(Z175+Z199+Z205+Z212+Z244+Z238+Z271+#REF!+Z280+Z293)</f>
        <v>#REF!</v>
      </c>
      <c r="AA174" s="27" t="e">
        <f>SUM(AA175+AA199+AA205+AA212+AA244+AA238+AA271+#REF!+AA280+AA293)</f>
        <v>#REF!</v>
      </c>
      <c r="AB174" s="27" t="e">
        <f>SUM(AB175+AB199+AB205+AB212+AB244+AB238+AB271+#REF!+AB280+AB293)</f>
        <v>#REF!</v>
      </c>
      <c r="AC174" s="27" t="e">
        <f>SUM(AC175+AC199+AC205+AC212+AC244+AC238+AC271+#REF!+AC280+AC293)</f>
        <v>#REF!</v>
      </c>
      <c r="AD174" s="27" t="e">
        <f>SUM(AD175+AD199+AD205+AD212+AD244+AD238+AD271+#REF!+AD280+AD293)</f>
        <v>#REF!</v>
      </c>
      <c r="AE174" s="27" t="e">
        <f>SUM(AE175+AE199+AE205+AE212+AE244+AE238+AE271+#REF!+AE280+AE293)</f>
        <v>#REF!</v>
      </c>
      <c r="AF174" s="27" t="e">
        <f>SUM(AF175+AF199+AF205+AF212+AF244+AF238+AF271+#REF!+AF280+AF293)</f>
        <v>#REF!</v>
      </c>
      <c r="AG174" s="27" t="e">
        <f>SUM(AG175+AG199+AG205+AG212+AG244+AG238+AG271+#REF!+AG280+AG293)</f>
        <v>#REF!</v>
      </c>
      <c r="AH174" s="27" t="e">
        <f>SUM(AH175+AH199+AH205+AH212+AH244+AH238+AH271+#REF!+AH280+AH293)</f>
        <v>#REF!</v>
      </c>
      <c r="AI174" s="27" t="e">
        <f>SUM(AI175+AI199+AI205+AI212+AI244+AI238+AI271+#REF!+AI280+AI293)</f>
        <v>#REF!</v>
      </c>
      <c r="AJ174" s="27" t="e">
        <f>SUM(AJ175+AJ199+AJ205+AJ212+AJ244+AJ238+AJ271+#REF!+AJ280+AJ293)</f>
        <v>#REF!</v>
      </c>
      <c r="AK174" s="27" t="e">
        <f>SUM(AK175+AK199+AK205+AK212+AK244+AK238+AK271+#REF!+AK280+AK293)</f>
        <v>#REF!</v>
      </c>
      <c r="AL174" s="27" t="e">
        <f>SUM(AL175+AL199+AL205+AL212+AL244+AL238+AL271+#REF!+AL280+AL293)</f>
        <v>#REF!</v>
      </c>
      <c r="AM174" s="16">
        <f>SUM(AM175+AM199+AM205+AM212+AM238+AM244+AM271+AM280+AM293)</f>
        <v>30678548</v>
      </c>
    </row>
    <row r="175" spans="1:39" ht="12.75">
      <c r="A175" s="17"/>
      <c r="B175" s="6" t="s">
        <v>241</v>
      </c>
      <c r="C175" s="6"/>
      <c r="D175" s="18" t="s">
        <v>242</v>
      </c>
      <c r="E175" s="19">
        <f aca="true" t="shared" si="63" ref="E175:P175">SUM(E176:E194)</f>
        <v>71742</v>
      </c>
      <c r="F175" s="19">
        <f t="shared" si="63"/>
        <v>0</v>
      </c>
      <c r="G175" s="19">
        <f t="shared" si="63"/>
        <v>0</v>
      </c>
      <c r="H175" s="19">
        <f t="shared" si="63"/>
        <v>0</v>
      </c>
      <c r="I175" s="19">
        <f t="shared" si="63"/>
        <v>0</v>
      </c>
      <c r="J175" s="19">
        <f t="shared" si="63"/>
        <v>0</v>
      </c>
      <c r="K175" s="19">
        <f t="shared" si="63"/>
        <v>0</v>
      </c>
      <c r="L175" s="19">
        <f t="shared" si="63"/>
        <v>359337</v>
      </c>
      <c r="M175" s="19">
        <f t="shared" si="63"/>
        <v>596615</v>
      </c>
      <c r="N175" s="19">
        <f t="shared" si="63"/>
        <v>629217</v>
      </c>
      <c r="O175" s="19">
        <f t="shared" si="63"/>
        <v>469854</v>
      </c>
      <c r="P175" s="19">
        <f t="shared" si="63"/>
        <v>763171</v>
      </c>
      <c r="Q175" s="19"/>
      <c r="R175" s="19">
        <f aca="true" t="shared" si="64" ref="R175:AL175">SUM(R176:R194)</f>
        <v>0</v>
      </c>
      <c r="S175" s="19">
        <f t="shared" si="64"/>
        <v>0</v>
      </c>
      <c r="T175" s="19">
        <f t="shared" si="64"/>
        <v>0</v>
      </c>
      <c r="U175" s="19">
        <f t="shared" si="64"/>
        <v>0</v>
      </c>
      <c r="V175" s="19">
        <f t="shared" si="64"/>
        <v>0</v>
      </c>
      <c r="W175" s="19">
        <f t="shared" si="64"/>
        <v>0</v>
      </c>
      <c r="X175" s="19">
        <f t="shared" si="64"/>
        <v>0</v>
      </c>
      <c r="Y175" s="19">
        <f t="shared" si="64"/>
        <v>0</v>
      </c>
      <c r="Z175" s="19">
        <f t="shared" si="64"/>
        <v>0</v>
      </c>
      <c r="AA175" s="19">
        <f t="shared" si="64"/>
        <v>0</v>
      </c>
      <c r="AB175" s="19">
        <f t="shared" si="64"/>
        <v>0</v>
      </c>
      <c r="AC175" s="19">
        <f t="shared" si="64"/>
        <v>0</v>
      </c>
      <c r="AD175" s="19">
        <f t="shared" si="64"/>
        <v>0</v>
      </c>
      <c r="AE175" s="19">
        <f t="shared" si="64"/>
        <v>0</v>
      </c>
      <c r="AF175" s="19">
        <f t="shared" si="64"/>
        <v>0</v>
      </c>
      <c r="AG175" s="19">
        <f t="shared" si="64"/>
        <v>0</v>
      </c>
      <c r="AH175" s="19">
        <f t="shared" si="64"/>
        <v>0</v>
      </c>
      <c r="AI175" s="19">
        <f t="shared" si="64"/>
        <v>0</v>
      </c>
      <c r="AJ175" s="19">
        <f t="shared" si="64"/>
        <v>0</v>
      </c>
      <c r="AK175" s="19">
        <f t="shared" si="64"/>
        <v>0</v>
      </c>
      <c r="AL175" s="19">
        <f t="shared" si="64"/>
        <v>0</v>
      </c>
      <c r="AM175" s="20">
        <f>SUM(AM176:AM198)</f>
        <v>3641092</v>
      </c>
    </row>
    <row r="176" spans="1:39" ht="12.75">
      <c r="A176" s="17"/>
      <c r="B176" s="17"/>
      <c r="C176" s="17" t="s">
        <v>102</v>
      </c>
      <c r="D176" s="21" t="s">
        <v>103</v>
      </c>
      <c r="E176" s="22"/>
      <c r="F176" s="23"/>
      <c r="G176" s="23"/>
      <c r="H176" s="23"/>
      <c r="I176" s="23"/>
      <c r="J176" s="23"/>
      <c r="K176" s="23"/>
      <c r="L176" s="23">
        <v>3400</v>
      </c>
      <c r="M176" s="23">
        <v>1100</v>
      </c>
      <c r="N176" s="23">
        <v>2300</v>
      </c>
      <c r="O176" s="23">
        <v>32553</v>
      </c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4">
        <v>44878</v>
      </c>
    </row>
    <row r="177" spans="1:39" ht="12.75">
      <c r="A177" s="17"/>
      <c r="B177" s="17"/>
      <c r="C177" s="17" t="s">
        <v>104</v>
      </c>
      <c r="D177" s="21" t="s">
        <v>105</v>
      </c>
      <c r="E177" s="22">
        <v>40528</v>
      </c>
      <c r="F177" s="23"/>
      <c r="G177" s="23"/>
      <c r="H177" s="23"/>
      <c r="I177" s="23"/>
      <c r="J177" s="23"/>
      <c r="K177" s="23"/>
      <c r="L177" s="23">
        <v>209666</v>
      </c>
      <c r="M177" s="23">
        <v>365710</v>
      </c>
      <c r="N177" s="23">
        <v>370901</v>
      </c>
      <c r="O177" s="23">
        <v>307355</v>
      </c>
      <c r="P177" s="23">
        <v>548073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4">
        <v>2325262</v>
      </c>
    </row>
    <row r="178" spans="1:39" ht="12.75">
      <c r="A178" s="17"/>
      <c r="B178" s="17"/>
      <c r="C178" s="17" t="s">
        <v>108</v>
      </c>
      <c r="D178" s="21" t="s">
        <v>109</v>
      </c>
      <c r="E178" s="22"/>
      <c r="F178" s="23"/>
      <c r="G178" s="23"/>
      <c r="H178" s="23"/>
      <c r="I178" s="23"/>
      <c r="J178" s="23"/>
      <c r="K178" s="23"/>
      <c r="L178" s="23">
        <v>18702</v>
      </c>
      <c r="M178" s="23">
        <v>33675</v>
      </c>
      <c r="N178" s="23">
        <v>33128</v>
      </c>
      <c r="O178" s="23">
        <v>26393</v>
      </c>
      <c r="P178" s="23">
        <v>52262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4">
        <v>190671</v>
      </c>
    </row>
    <row r="179" spans="1:39" ht="12.75">
      <c r="A179" s="17"/>
      <c r="B179" s="17"/>
      <c r="C179" s="17" t="s">
        <v>110</v>
      </c>
      <c r="D179" s="21" t="s">
        <v>111</v>
      </c>
      <c r="E179" s="22">
        <v>6983</v>
      </c>
      <c r="F179" s="23"/>
      <c r="G179" s="23"/>
      <c r="H179" s="23"/>
      <c r="I179" s="23"/>
      <c r="J179" s="23"/>
      <c r="K179" s="23"/>
      <c r="L179" s="23">
        <v>39873</v>
      </c>
      <c r="M179" s="23">
        <v>63144</v>
      </c>
      <c r="N179" s="23">
        <v>75939</v>
      </c>
      <c r="O179" s="23">
        <v>67480</v>
      </c>
      <c r="P179" s="23">
        <v>116000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4">
        <v>420825</v>
      </c>
    </row>
    <row r="180" spans="1:39" ht="12.75">
      <c r="A180" s="17"/>
      <c r="B180" s="17"/>
      <c r="C180" s="17" t="s">
        <v>112</v>
      </c>
      <c r="D180" s="21" t="s">
        <v>113</v>
      </c>
      <c r="E180" s="22">
        <v>993</v>
      </c>
      <c r="F180" s="23"/>
      <c r="G180" s="23"/>
      <c r="H180" s="23"/>
      <c r="I180" s="23"/>
      <c r="J180" s="23"/>
      <c r="K180" s="23"/>
      <c r="L180" s="23">
        <v>5595</v>
      </c>
      <c r="M180" s="23">
        <v>9447</v>
      </c>
      <c r="N180" s="23">
        <v>10342</v>
      </c>
      <c r="O180" s="23">
        <v>9190</v>
      </c>
      <c r="P180" s="23">
        <v>13000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4">
        <v>63722</v>
      </c>
    </row>
    <row r="181" spans="1:39" ht="12.75">
      <c r="A181" s="17"/>
      <c r="B181" s="17"/>
      <c r="C181" s="17" t="s">
        <v>144</v>
      </c>
      <c r="D181" s="21" t="s">
        <v>145</v>
      </c>
      <c r="E181" s="22"/>
      <c r="F181" s="23"/>
      <c r="G181" s="23"/>
      <c r="H181" s="23"/>
      <c r="I181" s="23"/>
      <c r="J181" s="23"/>
      <c r="K181" s="23"/>
      <c r="L181" s="23"/>
      <c r="M181" s="23"/>
      <c r="N181" s="23">
        <v>800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4">
        <v>6120</v>
      </c>
    </row>
    <row r="182" spans="1:39" ht="12.75">
      <c r="A182" s="17"/>
      <c r="B182" s="17"/>
      <c r="C182" s="17" t="s">
        <v>88</v>
      </c>
      <c r="D182" s="21" t="s">
        <v>89</v>
      </c>
      <c r="E182" s="22">
        <v>23238</v>
      </c>
      <c r="F182" s="23"/>
      <c r="G182" s="23"/>
      <c r="H182" s="23"/>
      <c r="I182" s="23"/>
      <c r="J182" s="23"/>
      <c r="K182" s="23"/>
      <c r="L182" s="23">
        <v>18500</v>
      </c>
      <c r="M182" s="23">
        <v>33189</v>
      </c>
      <c r="N182" s="23">
        <v>13400</v>
      </c>
      <c r="O182" s="23">
        <v>1501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4">
        <v>109100</v>
      </c>
    </row>
    <row r="183" spans="1:39" ht="12.75">
      <c r="A183" s="17"/>
      <c r="B183" s="17"/>
      <c r="C183" s="17" t="s">
        <v>162</v>
      </c>
      <c r="D183" s="21" t="s">
        <v>163</v>
      </c>
      <c r="E183" s="22"/>
      <c r="F183" s="23"/>
      <c r="G183" s="23"/>
      <c r="H183" s="23"/>
      <c r="I183" s="23"/>
      <c r="J183" s="23"/>
      <c r="K183" s="23"/>
      <c r="L183" s="23"/>
      <c r="M183" s="23">
        <v>38000</v>
      </c>
      <c r="N183" s="23">
        <v>35000</v>
      </c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4">
        <v>59200</v>
      </c>
    </row>
    <row r="184" spans="1:39" ht="12.75">
      <c r="A184" s="17"/>
      <c r="B184" s="17"/>
      <c r="C184" s="17" t="s">
        <v>114</v>
      </c>
      <c r="D184" s="21" t="s">
        <v>115</v>
      </c>
      <c r="E184" s="22"/>
      <c r="F184" s="23"/>
      <c r="G184" s="23"/>
      <c r="H184" s="23"/>
      <c r="I184" s="23"/>
      <c r="J184" s="23"/>
      <c r="K184" s="23"/>
      <c r="L184" s="23">
        <v>500</v>
      </c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4">
        <v>900</v>
      </c>
    </row>
    <row r="185" spans="1:39" ht="12.75">
      <c r="A185" s="17"/>
      <c r="B185" s="17"/>
      <c r="C185" s="17" t="s">
        <v>243</v>
      </c>
      <c r="D185" s="21" t="s">
        <v>244</v>
      </c>
      <c r="E185" s="22"/>
      <c r="F185" s="23"/>
      <c r="G185" s="23"/>
      <c r="H185" s="23"/>
      <c r="I185" s="23"/>
      <c r="J185" s="23"/>
      <c r="K185" s="23"/>
      <c r="L185" s="23"/>
      <c r="M185" s="23">
        <v>100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4">
        <v>1500</v>
      </c>
    </row>
    <row r="186" spans="1:39" ht="12.75">
      <c r="A186" s="17"/>
      <c r="B186" s="17"/>
      <c r="C186" s="17" t="s">
        <v>116</v>
      </c>
      <c r="D186" s="21" t="s">
        <v>117</v>
      </c>
      <c r="E186" s="22"/>
      <c r="F186" s="23"/>
      <c r="G186" s="23"/>
      <c r="H186" s="23"/>
      <c r="I186" s="23"/>
      <c r="J186" s="23"/>
      <c r="K186" s="23"/>
      <c r="L186" s="23">
        <v>33000</v>
      </c>
      <c r="M186" s="23">
        <v>10810</v>
      </c>
      <c r="N186" s="23">
        <v>50000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4">
        <v>114000</v>
      </c>
    </row>
    <row r="187" spans="1:39" ht="12.75">
      <c r="A187" s="17"/>
      <c r="B187" s="17"/>
      <c r="C187" s="17" t="s">
        <v>118</v>
      </c>
      <c r="D187" s="21" t="s">
        <v>119</v>
      </c>
      <c r="E187" s="2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4">
        <v>82085</v>
      </c>
    </row>
    <row r="188" spans="1:39" ht="12.75">
      <c r="A188" s="17"/>
      <c r="B188" s="17"/>
      <c r="C188" s="17" t="s">
        <v>120</v>
      </c>
      <c r="D188" s="21" t="s">
        <v>121</v>
      </c>
      <c r="E188" s="22"/>
      <c r="F188" s="23"/>
      <c r="G188" s="23"/>
      <c r="H188" s="23"/>
      <c r="I188" s="23"/>
      <c r="J188" s="23"/>
      <c r="K188" s="23"/>
      <c r="L188" s="23">
        <v>600</v>
      </c>
      <c r="M188" s="23">
        <v>300</v>
      </c>
      <c r="N188" s="23">
        <v>100</v>
      </c>
      <c r="O188" s="23">
        <v>300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4">
        <v>2500</v>
      </c>
    </row>
    <row r="189" spans="1:39" ht="12.75">
      <c r="A189" s="17"/>
      <c r="B189" s="17"/>
      <c r="C189" s="17" t="s">
        <v>82</v>
      </c>
      <c r="D189" s="21" t="s">
        <v>83</v>
      </c>
      <c r="E189" s="22"/>
      <c r="F189" s="23"/>
      <c r="G189" s="23"/>
      <c r="H189" s="23"/>
      <c r="I189" s="23"/>
      <c r="J189" s="23"/>
      <c r="K189" s="23"/>
      <c r="L189" s="23">
        <v>9281</v>
      </c>
      <c r="M189" s="23">
        <v>12400</v>
      </c>
      <c r="N189" s="23">
        <v>10936</v>
      </c>
      <c r="O189" s="23">
        <v>1000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4">
        <v>30200</v>
      </c>
    </row>
    <row r="190" spans="1:39" ht="12.75">
      <c r="A190" s="17"/>
      <c r="B190" s="17"/>
      <c r="C190" s="17" t="s">
        <v>164</v>
      </c>
      <c r="D190" s="21" t="s">
        <v>165</v>
      </c>
      <c r="E190" s="22"/>
      <c r="F190" s="23"/>
      <c r="G190" s="23"/>
      <c r="H190" s="23"/>
      <c r="I190" s="23"/>
      <c r="J190" s="23"/>
      <c r="K190" s="23"/>
      <c r="L190" s="23">
        <v>2840</v>
      </c>
      <c r="M190" s="23"/>
      <c r="N190" s="23">
        <v>1800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4">
        <v>6267</v>
      </c>
    </row>
    <row r="191" spans="1:39" ht="24.75">
      <c r="A191" s="17"/>
      <c r="B191" s="17"/>
      <c r="C191" s="17" t="s">
        <v>124</v>
      </c>
      <c r="D191" s="21" t="s">
        <v>245</v>
      </c>
      <c r="E191" s="2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4">
        <v>14700</v>
      </c>
    </row>
    <row r="192" spans="1:39" ht="12.75">
      <c r="A192" s="17"/>
      <c r="B192" s="17"/>
      <c r="C192" s="17" t="s">
        <v>126</v>
      </c>
      <c r="D192" s="21" t="s">
        <v>127</v>
      </c>
      <c r="E192" s="22"/>
      <c r="F192" s="23"/>
      <c r="G192" s="23"/>
      <c r="H192" s="23"/>
      <c r="I192" s="23"/>
      <c r="J192" s="23"/>
      <c r="K192" s="23"/>
      <c r="L192" s="23">
        <v>373</v>
      </c>
      <c r="M192" s="23">
        <v>140</v>
      </c>
      <c r="N192" s="23">
        <v>500</v>
      </c>
      <c r="O192" s="23">
        <v>1600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4">
        <v>4200</v>
      </c>
    </row>
    <row r="193" spans="1:39" ht="12.75">
      <c r="A193" s="17"/>
      <c r="B193" s="17"/>
      <c r="C193" s="17" t="s">
        <v>90</v>
      </c>
      <c r="D193" s="21" t="s">
        <v>91</v>
      </c>
      <c r="E193" s="22"/>
      <c r="F193" s="23"/>
      <c r="G193" s="23"/>
      <c r="H193" s="23"/>
      <c r="I193" s="23"/>
      <c r="J193" s="23"/>
      <c r="K193" s="23"/>
      <c r="L193" s="23">
        <v>2987</v>
      </c>
      <c r="M193" s="23">
        <v>5000</v>
      </c>
      <c r="N193" s="23">
        <v>1000</v>
      </c>
      <c r="O193" s="23">
        <v>100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4">
        <v>9907</v>
      </c>
    </row>
    <row r="194" spans="1:39" ht="12.75">
      <c r="A194" s="17"/>
      <c r="B194" s="17"/>
      <c r="C194" s="17" t="s">
        <v>128</v>
      </c>
      <c r="D194" s="21" t="s">
        <v>129</v>
      </c>
      <c r="E194" s="22"/>
      <c r="F194" s="23"/>
      <c r="G194" s="23"/>
      <c r="H194" s="23"/>
      <c r="I194" s="23"/>
      <c r="J194" s="23"/>
      <c r="K194" s="23"/>
      <c r="L194" s="23">
        <v>14020</v>
      </c>
      <c r="M194" s="23">
        <v>23600</v>
      </c>
      <c r="N194" s="23">
        <v>23071</v>
      </c>
      <c r="O194" s="23">
        <v>22382</v>
      </c>
      <c r="P194" s="23">
        <v>33836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>
        <v>91335</v>
      </c>
    </row>
    <row r="195" spans="1:39" ht="24.75">
      <c r="A195" s="17"/>
      <c r="B195" s="17"/>
      <c r="C195" s="17" t="s">
        <v>132</v>
      </c>
      <c r="D195" s="21" t="s">
        <v>133</v>
      </c>
      <c r="E195" s="2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4">
        <v>1600</v>
      </c>
    </row>
    <row r="196" spans="1:39" ht="24.75">
      <c r="A196" s="17"/>
      <c r="B196" s="17"/>
      <c r="C196" s="17" t="s">
        <v>134</v>
      </c>
      <c r="D196" s="21" t="s">
        <v>135</v>
      </c>
      <c r="E196" s="2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4">
        <v>2800</v>
      </c>
    </row>
    <row r="197" spans="1:39" ht="12.75">
      <c r="A197" s="17"/>
      <c r="B197" s="17"/>
      <c r="C197" s="17" t="s">
        <v>136</v>
      </c>
      <c r="D197" s="21" t="s">
        <v>137</v>
      </c>
      <c r="E197" s="2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4">
        <v>9320</v>
      </c>
    </row>
    <row r="198" spans="1:39" ht="12.75">
      <c r="A198" s="17"/>
      <c r="B198" s="17"/>
      <c r="C198" s="17" t="s">
        <v>203</v>
      </c>
      <c r="D198" s="21" t="s">
        <v>204</v>
      </c>
      <c r="E198" s="22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4">
        <v>50000</v>
      </c>
    </row>
    <row r="199" spans="1:39" ht="12.75">
      <c r="A199" s="17"/>
      <c r="B199" s="6" t="s">
        <v>246</v>
      </c>
      <c r="C199" s="6"/>
      <c r="D199" s="18" t="s">
        <v>247</v>
      </c>
      <c r="E199" s="19">
        <f aca="true" t="shared" si="65" ref="E199:AM199">SUM(E200:E204)</f>
        <v>48031</v>
      </c>
      <c r="F199" s="19">
        <f t="shared" si="65"/>
        <v>0</v>
      </c>
      <c r="G199" s="19">
        <f t="shared" si="65"/>
        <v>0</v>
      </c>
      <c r="H199" s="19">
        <f t="shared" si="65"/>
        <v>0</v>
      </c>
      <c r="I199" s="19">
        <f t="shared" si="65"/>
        <v>319070</v>
      </c>
      <c r="J199" s="19">
        <f t="shared" si="65"/>
        <v>0</v>
      </c>
      <c r="K199" s="19">
        <f t="shared" si="65"/>
        <v>0</v>
      </c>
      <c r="L199" s="19">
        <f t="shared" si="65"/>
        <v>0</v>
      </c>
      <c r="M199" s="19">
        <f t="shared" si="65"/>
        <v>0</v>
      </c>
      <c r="N199" s="19">
        <f t="shared" si="65"/>
        <v>0</v>
      </c>
      <c r="O199" s="19">
        <f t="shared" si="65"/>
        <v>0</v>
      </c>
      <c r="P199" s="19">
        <f t="shared" si="65"/>
        <v>0</v>
      </c>
      <c r="Q199" s="19">
        <f t="shared" si="65"/>
        <v>0</v>
      </c>
      <c r="R199" s="19">
        <f t="shared" si="65"/>
        <v>0</v>
      </c>
      <c r="S199" s="19">
        <f t="shared" si="65"/>
        <v>0</v>
      </c>
      <c r="T199" s="19">
        <f t="shared" si="65"/>
        <v>0</v>
      </c>
      <c r="U199" s="19">
        <f t="shared" si="65"/>
        <v>0</v>
      </c>
      <c r="V199" s="19">
        <f t="shared" si="65"/>
        <v>0</v>
      </c>
      <c r="W199" s="19">
        <f t="shared" si="65"/>
        <v>0</v>
      </c>
      <c r="X199" s="19">
        <f t="shared" si="65"/>
        <v>0</v>
      </c>
      <c r="Y199" s="19">
        <f t="shared" si="65"/>
        <v>0</v>
      </c>
      <c r="Z199" s="19">
        <f t="shared" si="65"/>
        <v>0</v>
      </c>
      <c r="AA199" s="19">
        <f t="shared" si="65"/>
        <v>0</v>
      </c>
      <c r="AB199" s="19">
        <f t="shared" si="65"/>
        <v>0</v>
      </c>
      <c r="AC199" s="19">
        <f t="shared" si="65"/>
        <v>0</v>
      </c>
      <c r="AD199" s="19">
        <f t="shared" si="65"/>
        <v>0</v>
      </c>
      <c r="AE199" s="19">
        <f t="shared" si="65"/>
        <v>0</v>
      </c>
      <c r="AF199" s="19">
        <f t="shared" si="65"/>
        <v>0</v>
      </c>
      <c r="AG199" s="19">
        <f t="shared" si="65"/>
        <v>0</v>
      </c>
      <c r="AH199" s="19">
        <f t="shared" si="65"/>
        <v>0</v>
      </c>
      <c r="AI199" s="19">
        <f t="shared" si="65"/>
        <v>0</v>
      </c>
      <c r="AJ199" s="19">
        <f t="shared" si="65"/>
        <v>0</v>
      </c>
      <c r="AK199" s="19">
        <f t="shared" si="65"/>
        <v>0</v>
      </c>
      <c r="AL199" s="19">
        <f t="shared" si="65"/>
        <v>0</v>
      </c>
      <c r="AM199" s="20">
        <f t="shared" si="65"/>
        <v>339000</v>
      </c>
    </row>
    <row r="200" spans="1:39" ht="12.75">
      <c r="A200" s="17"/>
      <c r="B200" s="17"/>
      <c r="C200" s="17" t="s">
        <v>104</v>
      </c>
      <c r="D200" s="21" t="s">
        <v>105</v>
      </c>
      <c r="E200" s="22">
        <v>40133</v>
      </c>
      <c r="F200" s="23"/>
      <c r="G200" s="23"/>
      <c r="H200" s="23"/>
      <c r="I200" s="23">
        <v>219502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4">
        <v>245000</v>
      </c>
    </row>
    <row r="201" spans="1:39" ht="12.75">
      <c r="A201" s="17"/>
      <c r="B201" s="17"/>
      <c r="C201" s="17" t="s">
        <v>108</v>
      </c>
      <c r="D201" s="21" t="s">
        <v>109</v>
      </c>
      <c r="E201" s="22"/>
      <c r="F201" s="23"/>
      <c r="G201" s="23"/>
      <c r="H201" s="23"/>
      <c r="I201" s="23">
        <v>28836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4">
        <v>21300</v>
      </c>
    </row>
    <row r="202" spans="1:39" ht="12.75">
      <c r="A202" s="17"/>
      <c r="B202" s="17"/>
      <c r="C202" s="17" t="s">
        <v>110</v>
      </c>
      <c r="D202" s="21" t="s">
        <v>111</v>
      </c>
      <c r="E202" s="22">
        <v>6915</v>
      </c>
      <c r="F202" s="23"/>
      <c r="G202" s="23"/>
      <c r="H202" s="23"/>
      <c r="I202" s="23">
        <v>42860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4">
        <v>46200</v>
      </c>
    </row>
    <row r="203" spans="1:39" ht="12.75">
      <c r="A203" s="17"/>
      <c r="B203" s="17"/>
      <c r="C203" s="17" t="s">
        <v>112</v>
      </c>
      <c r="D203" s="21" t="s">
        <v>113</v>
      </c>
      <c r="E203" s="22">
        <v>983</v>
      </c>
      <c r="F203" s="23"/>
      <c r="G203" s="23"/>
      <c r="H203" s="23"/>
      <c r="I203" s="23">
        <v>6000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4">
        <v>6500</v>
      </c>
    </row>
    <row r="204" spans="1:39" ht="12.75">
      <c r="A204" s="17"/>
      <c r="B204" s="17"/>
      <c r="C204" s="17" t="s">
        <v>128</v>
      </c>
      <c r="D204" s="21" t="s">
        <v>129</v>
      </c>
      <c r="E204" s="22"/>
      <c r="F204" s="23"/>
      <c r="G204" s="23"/>
      <c r="H204" s="23"/>
      <c r="I204" s="23">
        <v>21872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4">
        <v>20000</v>
      </c>
    </row>
    <row r="205" spans="1:39" ht="12.75">
      <c r="A205" s="6"/>
      <c r="B205" s="6" t="s">
        <v>248</v>
      </c>
      <c r="C205" s="6"/>
      <c r="D205" s="18" t="s">
        <v>249</v>
      </c>
      <c r="E205" s="19">
        <f aca="true" t="shared" si="66" ref="E205:P205">SUM(E206:E211)</f>
        <v>51716</v>
      </c>
      <c r="F205" s="19">
        <f t="shared" si="66"/>
        <v>0</v>
      </c>
      <c r="G205" s="19">
        <f t="shared" si="66"/>
        <v>0</v>
      </c>
      <c r="H205" s="19">
        <f t="shared" si="66"/>
        <v>0</v>
      </c>
      <c r="I205" s="19">
        <f t="shared" si="66"/>
        <v>0</v>
      </c>
      <c r="J205" s="19">
        <f t="shared" si="66"/>
        <v>0</v>
      </c>
      <c r="K205" s="19">
        <f t="shared" si="66"/>
        <v>0</v>
      </c>
      <c r="L205" s="19">
        <f t="shared" si="66"/>
        <v>294938</v>
      </c>
      <c r="M205" s="19">
        <f t="shared" si="66"/>
        <v>182924</v>
      </c>
      <c r="N205" s="19">
        <f t="shared" si="66"/>
        <v>307575</v>
      </c>
      <c r="O205" s="19">
        <f t="shared" si="66"/>
        <v>0</v>
      </c>
      <c r="P205" s="19">
        <f t="shared" si="66"/>
        <v>629776</v>
      </c>
      <c r="Q205" s="19"/>
      <c r="R205" s="19">
        <f aca="true" t="shared" si="67" ref="R205:AM205">SUM(R206:R211)</f>
        <v>0</v>
      </c>
      <c r="S205" s="19">
        <f t="shared" si="67"/>
        <v>0</v>
      </c>
      <c r="T205" s="19">
        <f t="shared" si="67"/>
        <v>0</v>
      </c>
      <c r="U205" s="19">
        <f t="shared" si="67"/>
        <v>0</v>
      </c>
      <c r="V205" s="19">
        <f t="shared" si="67"/>
        <v>0</v>
      </c>
      <c r="W205" s="19">
        <f t="shared" si="67"/>
        <v>0</v>
      </c>
      <c r="X205" s="19">
        <f t="shared" si="67"/>
        <v>0</v>
      </c>
      <c r="Y205" s="19">
        <f t="shared" si="67"/>
        <v>0</v>
      </c>
      <c r="Z205" s="19">
        <f t="shared" si="67"/>
        <v>0</v>
      </c>
      <c r="AA205" s="19">
        <f t="shared" si="67"/>
        <v>0</v>
      </c>
      <c r="AB205" s="19">
        <f t="shared" si="67"/>
        <v>0</v>
      </c>
      <c r="AC205" s="19">
        <f t="shared" si="67"/>
        <v>0</v>
      </c>
      <c r="AD205" s="19">
        <f t="shared" si="67"/>
        <v>0</v>
      </c>
      <c r="AE205" s="19">
        <f t="shared" si="67"/>
        <v>0</v>
      </c>
      <c r="AF205" s="19">
        <f t="shared" si="67"/>
        <v>0</v>
      </c>
      <c r="AG205" s="19">
        <f t="shared" si="67"/>
        <v>0</v>
      </c>
      <c r="AH205" s="19">
        <f t="shared" si="67"/>
        <v>0</v>
      </c>
      <c r="AI205" s="19">
        <f t="shared" si="67"/>
        <v>0</v>
      </c>
      <c r="AJ205" s="19">
        <f t="shared" si="67"/>
        <v>0</v>
      </c>
      <c r="AK205" s="19">
        <f t="shared" si="67"/>
        <v>0</v>
      </c>
      <c r="AL205" s="19">
        <f t="shared" si="67"/>
        <v>0</v>
      </c>
      <c r="AM205" s="20">
        <f t="shared" si="67"/>
        <v>1687325</v>
      </c>
    </row>
    <row r="206" spans="1:39" ht="12.75">
      <c r="A206" s="17"/>
      <c r="B206" s="17"/>
      <c r="C206" s="17" t="s">
        <v>102</v>
      </c>
      <c r="D206" s="21" t="s">
        <v>103</v>
      </c>
      <c r="E206" s="22"/>
      <c r="F206" s="23"/>
      <c r="G206" s="23"/>
      <c r="H206" s="23"/>
      <c r="I206" s="23"/>
      <c r="J206" s="23"/>
      <c r="K206" s="23"/>
      <c r="L206" s="23"/>
      <c r="M206" s="23">
        <v>440</v>
      </c>
      <c r="N206" s="23"/>
      <c r="O206" s="23"/>
      <c r="P206" s="23">
        <v>1000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4">
        <v>550</v>
      </c>
    </row>
    <row r="207" spans="1:39" ht="12.75">
      <c r="A207" s="17"/>
      <c r="B207" s="17"/>
      <c r="C207" s="17" t="s">
        <v>104</v>
      </c>
      <c r="D207" s="21" t="s">
        <v>105</v>
      </c>
      <c r="E207" s="22">
        <v>43212</v>
      </c>
      <c r="F207" s="23"/>
      <c r="G207" s="23"/>
      <c r="H207" s="23"/>
      <c r="I207" s="23"/>
      <c r="J207" s="23"/>
      <c r="K207" s="23"/>
      <c r="L207" s="23">
        <v>221495</v>
      </c>
      <c r="M207" s="23">
        <v>139057</v>
      </c>
      <c r="N207" s="23">
        <v>209830</v>
      </c>
      <c r="O207" s="23"/>
      <c r="P207" s="23">
        <v>474707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4">
        <v>1263013</v>
      </c>
    </row>
    <row r="208" spans="1:39" ht="12.75">
      <c r="A208" s="17"/>
      <c r="B208" s="17"/>
      <c r="C208" s="17" t="s">
        <v>108</v>
      </c>
      <c r="D208" s="21" t="s">
        <v>109</v>
      </c>
      <c r="E208" s="22"/>
      <c r="F208" s="23"/>
      <c r="G208" s="23"/>
      <c r="H208" s="23"/>
      <c r="I208" s="23"/>
      <c r="J208" s="23"/>
      <c r="K208" s="23"/>
      <c r="L208" s="23">
        <v>16843</v>
      </c>
      <c r="M208" s="23">
        <v>12445</v>
      </c>
      <c r="N208" s="23">
        <v>20229</v>
      </c>
      <c r="O208" s="23"/>
      <c r="P208" s="23">
        <v>42157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4">
        <v>105462</v>
      </c>
    </row>
    <row r="209" spans="1:39" ht="12.75">
      <c r="A209" s="17"/>
      <c r="B209" s="17"/>
      <c r="C209" s="17" t="s">
        <v>110</v>
      </c>
      <c r="D209" s="21" t="s">
        <v>111</v>
      </c>
      <c r="E209" s="22">
        <v>7445</v>
      </c>
      <c r="F209" s="23"/>
      <c r="G209" s="23"/>
      <c r="H209" s="23"/>
      <c r="I209" s="23"/>
      <c r="J209" s="23"/>
      <c r="K209" s="23"/>
      <c r="L209" s="23">
        <v>39258</v>
      </c>
      <c r="M209" s="23">
        <v>27232</v>
      </c>
      <c r="N209" s="23">
        <v>55206</v>
      </c>
      <c r="O209" s="23"/>
      <c r="P209" s="23">
        <v>72547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4">
        <v>230977</v>
      </c>
    </row>
    <row r="210" spans="1:39" ht="12.75">
      <c r="A210" s="17"/>
      <c r="B210" s="17"/>
      <c r="C210" s="17" t="s">
        <v>112</v>
      </c>
      <c r="D210" s="21" t="s">
        <v>113</v>
      </c>
      <c r="E210" s="22">
        <v>1059</v>
      </c>
      <c r="F210" s="23"/>
      <c r="G210" s="23"/>
      <c r="H210" s="23"/>
      <c r="I210" s="23"/>
      <c r="J210" s="23"/>
      <c r="K210" s="23"/>
      <c r="L210" s="23">
        <v>5509</v>
      </c>
      <c r="M210" s="23">
        <v>3750</v>
      </c>
      <c r="N210" s="23">
        <v>7519</v>
      </c>
      <c r="O210" s="23"/>
      <c r="P210" s="23">
        <v>10279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4">
        <v>33848</v>
      </c>
    </row>
    <row r="211" spans="1:39" ht="12.75">
      <c r="A211" s="17"/>
      <c r="B211" s="17"/>
      <c r="C211" s="17" t="s">
        <v>128</v>
      </c>
      <c r="D211" s="21" t="s">
        <v>129</v>
      </c>
      <c r="E211" s="22"/>
      <c r="F211" s="23"/>
      <c r="G211" s="23"/>
      <c r="H211" s="23"/>
      <c r="I211" s="23"/>
      <c r="J211" s="23"/>
      <c r="K211" s="23"/>
      <c r="L211" s="23">
        <v>11833</v>
      </c>
      <c r="M211" s="23"/>
      <c r="N211" s="23">
        <v>14791</v>
      </c>
      <c r="O211" s="23"/>
      <c r="P211" s="23">
        <v>29086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4">
        <v>53475</v>
      </c>
    </row>
    <row r="212" spans="1:39" ht="12.75">
      <c r="A212" s="17"/>
      <c r="B212" s="6" t="s">
        <v>250</v>
      </c>
      <c r="C212" s="6"/>
      <c r="D212" s="18" t="s">
        <v>251</v>
      </c>
      <c r="E212" s="19">
        <f>SUM(E213:E233)</f>
        <v>794041</v>
      </c>
      <c r="F212" s="19">
        <f>SUM(F213:F233)</f>
        <v>0</v>
      </c>
      <c r="G212" s="19">
        <f>SUM(G213:G233)</f>
        <v>0</v>
      </c>
      <c r="H212" s="19">
        <f>SUM(H213:H233)</f>
        <v>1212239</v>
      </c>
      <c r="I212" s="19">
        <f>SUM(I213:I233)</f>
        <v>840972</v>
      </c>
      <c r="J212" s="19">
        <f>SUM(J214:J233)</f>
        <v>1323648</v>
      </c>
      <c r="K212" s="19">
        <f aca="true" t="shared" si="68" ref="K212:P212">SUM(K213:K233)</f>
        <v>2132115</v>
      </c>
      <c r="L212" s="19">
        <f t="shared" si="68"/>
        <v>0</v>
      </c>
      <c r="M212" s="19">
        <f t="shared" si="68"/>
        <v>0</v>
      </c>
      <c r="N212" s="19">
        <f t="shared" si="68"/>
        <v>0</v>
      </c>
      <c r="O212" s="19">
        <f t="shared" si="68"/>
        <v>0</v>
      </c>
      <c r="P212" s="19">
        <f t="shared" si="68"/>
        <v>0</v>
      </c>
      <c r="Q212" s="19"/>
      <c r="R212" s="19">
        <f aca="true" t="shared" si="69" ref="R212:AL212">SUM(R213:R233)</f>
        <v>0</v>
      </c>
      <c r="S212" s="19">
        <f t="shared" si="69"/>
        <v>156804</v>
      </c>
      <c r="T212" s="19">
        <f t="shared" si="69"/>
        <v>276402</v>
      </c>
      <c r="U212" s="19">
        <f t="shared" si="69"/>
        <v>0</v>
      </c>
      <c r="V212" s="19">
        <f t="shared" si="69"/>
        <v>64918</v>
      </c>
      <c r="W212" s="19">
        <f t="shared" si="69"/>
        <v>0</v>
      </c>
      <c r="X212" s="19">
        <f t="shared" si="69"/>
        <v>0</v>
      </c>
      <c r="Y212" s="19">
        <f t="shared" si="69"/>
        <v>0</v>
      </c>
      <c r="Z212" s="19">
        <f t="shared" si="69"/>
        <v>0</v>
      </c>
      <c r="AA212" s="19">
        <f t="shared" si="69"/>
        <v>0</v>
      </c>
      <c r="AB212" s="19">
        <f t="shared" si="69"/>
        <v>0</v>
      </c>
      <c r="AC212" s="19">
        <f t="shared" si="69"/>
        <v>0</v>
      </c>
      <c r="AD212" s="19">
        <f t="shared" si="69"/>
        <v>0</v>
      </c>
      <c r="AE212" s="19">
        <f t="shared" si="69"/>
        <v>0</v>
      </c>
      <c r="AF212" s="19">
        <f t="shared" si="69"/>
        <v>0</v>
      </c>
      <c r="AG212" s="19">
        <f t="shared" si="69"/>
        <v>0</v>
      </c>
      <c r="AH212" s="19">
        <f t="shared" si="69"/>
        <v>0</v>
      </c>
      <c r="AI212" s="19">
        <f t="shared" si="69"/>
        <v>0</v>
      </c>
      <c r="AJ212" s="19">
        <f t="shared" si="69"/>
        <v>0</v>
      </c>
      <c r="AK212" s="19">
        <f t="shared" si="69"/>
        <v>0</v>
      </c>
      <c r="AL212" s="19">
        <f t="shared" si="69"/>
        <v>0</v>
      </c>
      <c r="AM212" s="20">
        <f>SUM(AM213:AM237)</f>
        <v>8121439</v>
      </c>
    </row>
    <row r="213" spans="1:39" ht="24.75">
      <c r="A213" s="17"/>
      <c r="B213" s="17"/>
      <c r="C213" s="17" t="s">
        <v>252</v>
      </c>
      <c r="D213" s="21" t="s">
        <v>253</v>
      </c>
      <c r="E213" s="22">
        <v>498704</v>
      </c>
      <c r="F213" s="23"/>
      <c r="G213" s="23"/>
      <c r="H213" s="23"/>
      <c r="I213" s="23"/>
      <c r="J213" s="37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4">
        <v>694464</v>
      </c>
    </row>
    <row r="214" spans="1:39" ht="12.75">
      <c r="A214" s="17"/>
      <c r="B214" s="17"/>
      <c r="C214" s="17" t="s">
        <v>102</v>
      </c>
      <c r="D214" s="21" t="s">
        <v>103</v>
      </c>
      <c r="E214" s="22"/>
      <c r="F214" s="23"/>
      <c r="G214" s="23"/>
      <c r="H214" s="23">
        <v>4281</v>
      </c>
      <c r="I214" s="23">
        <v>1100</v>
      </c>
      <c r="J214" s="23">
        <v>3357</v>
      </c>
      <c r="K214" s="23">
        <v>15000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4">
        <v>11960</v>
      </c>
    </row>
    <row r="215" spans="1:39" ht="12.75">
      <c r="A215" s="17"/>
      <c r="B215" s="17"/>
      <c r="C215" s="17" t="s">
        <v>104</v>
      </c>
      <c r="D215" s="21" t="s">
        <v>105</v>
      </c>
      <c r="E215" s="22">
        <v>168113</v>
      </c>
      <c r="F215" s="23"/>
      <c r="G215" s="23"/>
      <c r="H215" s="23">
        <v>772840</v>
      </c>
      <c r="I215" s="23">
        <v>512050</v>
      </c>
      <c r="J215" s="23">
        <v>870560</v>
      </c>
      <c r="K215" s="23">
        <v>1442419</v>
      </c>
      <c r="L215" s="23"/>
      <c r="M215" s="23"/>
      <c r="N215" s="23"/>
      <c r="O215" s="23"/>
      <c r="P215" s="23"/>
      <c r="Q215" s="23"/>
      <c r="R215" s="23"/>
      <c r="S215" s="23">
        <v>112541</v>
      </c>
      <c r="T215" s="23">
        <v>210013</v>
      </c>
      <c r="U215" s="23"/>
      <c r="V215" s="23">
        <v>50215</v>
      </c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4">
        <v>4958971</v>
      </c>
    </row>
    <row r="216" spans="1:39" ht="12.75">
      <c r="A216" s="17"/>
      <c r="B216" s="17"/>
      <c r="C216" s="17" t="s">
        <v>108</v>
      </c>
      <c r="D216" s="21" t="s">
        <v>109</v>
      </c>
      <c r="E216" s="22"/>
      <c r="F216" s="23"/>
      <c r="G216" s="23"/>
      <c r="H216" s="23">
        <v>61572</v>
      </c>
      <c r="I216" s="23">
        <v>49761</v>
      </c>
      <c r="J216" s="23">
        <v>71830</v>
      </c>
      <c r="K216" s="23">
        <v>122696</v>
      </c>
      <c r="L216" s="23"/>
      <c r="M216" s="23"/>
      <c r="N216" s="23"/>
      <c r="O216" s="23"/>
      <c r="P216" s="23"/>
      <c r="Q216" s="23"/>
      <c r="R216" s="23"/>
      <c r="S216" s="23">
        <v>9825</v>
      </c>
      <c r="T216" s="23">
        <v>16405</v>
      </c>
      <c r="U216" s="23"/>
      <c r="V216" s="23">
        <v>4363</v>
      </c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4">
        <v>387098</v>
      </c>
    </row>
    <row r="217" spans="1:39" ht="12.75">
      <c r="A217" s="17"/>
      <c r="B217" s="17"/>
      <c r="C217" s="17" t="s">
        <v>110</v>
      </c>
      <c r="D217" s="21" t="s">
        <v>111</v>
      </c>
      <c r="E217" s="22">
        <v>28966</v>
      </c>
      <c r="F217" s="23"/>
      <c r="G217" s="23"/>
      <c r="H217" s="23">
        <v>141706</v>
      </c>
      <c r="I217" s="23">
        <v>98194</v>
      </c>
      <c r="J217" s="23">
        <v>154045</v>
      </c>
      <c r="K217" s="23">
        <v>271944</v>
      </c>
      <c r="L217" s="23"/>
      <c r="M217" s="23"/>
      <c r="N217" s="23"/>
      <c r="O217" s="23"/>
      <c r="P217" s="23"/>
      <c r="Q217" s="23"/>
      <c r="R217" s="23"/>
      <c r="S217" s="23">
        <v>20772</v>
      </c>
      <c r="T217" s="23">
        <v>37428</v>
      </c>
      <c r="U217" s="23"/>
      <c r="V217" s="23">
        <v>9070</v>
      </c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4">
        <v>886376</v>
      </c>
    </row>
    <row r="218" spans="1:39" ht="12.75">
      <c r="A218" s="17"/>
      <c r="B218" s="17"/>
      <c r="C218" s="17" t="s">
        <v>112</v>
      </c>
      <c r="D218" s="21" t="s">
        <v>113</v>
      </c>
      <c r="E218" s="22">
        <v>4119</v>
      </c>
      <c r="F218" s="23"/>
      <c r="G218" s="23"/>
      <c r="H218" s="23">
        <v>19361</v>
      </c>
      <c r="I218" s="23">
        <v>13948</v>
      </c>
      <c r="J218" s="23">
        <v>22223</v>
      </c>
      <c r="K218" s="23">
        <v>38373</v>
      </c>
      <c r="L218" s="23"/>
      <c r="M218" s="23"/>
      <c r="N218" s="23"/>
      <c r="O218" s="23"/>
      <c r="P218" s="23"/>
      <c r="Q218" s="23"/>
      <c r="R218" s="23"/>
      <c r="S218" s="23">
        <v>2979</v>
      </c>
      <c r="T218" s="23">
        <v>5050</v>
      </c>
      <c r="U218" s="23"/>
      <c r="V218" s="23">
        <v>1270</v>
      </c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>
        <v>129120</v>
      </c>
    </row>
    <row r="219" spans="1:39" ht="12.75">
      <c r="A219" s="17"/>
      <c r="B219" s="17"/>
      <c r="C219" s="17" t="s">
        <v>211</v>
      </c>
      <c r="D219" s="21" t="s">
        <v>254</v>
      </c>
      <c r="E219" s="22"/>
      <c r="F219" s="23"/>
      <c r="G219" s="23"/>
      <c r="H219" s="23"/>
      <c r="I219" s="23">
        <v>8000</v>
      </c>
      <c r="J219" s="23"/>
      <c r="K219" s="23">
        <v>12000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4">
        <v>13189</v>
      </c>
    </row>
    <row r="220" spans="1:39" ht="12.75">
      <c r="A220" s="17"/>
      <c r="B220" s="17"/>
      <c r="C220" s="17" t="s">
        <v>144</v>
      </c>
      <c r="D220" s="21" t="s">
        <v>145</v>
      </c>
      <c r="E220" s="22"/>
      <c r="F220" s="23"/>
      <c r="G220" s="23"/>
      <c r="H220" s="23"/>
      <c r="I220" s="23">
        <v>20000</v>
      </c>
      <c r="J220" s="23"/>
      <c r="K220" s="23">
        <v>5000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4">
        <v>8280</v>
      </c>
    </row>
    <row r="221" spans="1:39" ht="12.75">
      <c r="A221" s="17"/>
      <c r="B221" s="17"/>
      <c r="C221" s="17" t="s">
        <v>88</v>
      </c>
      <c r="D221" s="21" t="s">
        <v>89</v>
      </c>
      <c r="E221" s="22">
        <v>94139</v>
      </c>
      <c r="F221" s="23"/>
      <c r="G221" s="23"/>
      <c r="H221" s="23">
        <v>10300</v>
      </c>
      <c r="I221" s="23">
        <v>60000</v>
      </c>
      <c r="J221" s="23">
        <v>10000</v>
      </c>
      <c r="K221" s="23">
        <v>40553</v>
      </c>
      <c r="L221" s="23"/>
      <c r="M221" s="23"/>
      <c r="N221" s="23"/>
      <c r="O221" s="23"/>
      <c r="P221" s="23"/>
      <c r="Q221" s="23"/>
      <c r="R221" s="23"/>
      <c r="S221" s="23">
        <v>3256</v>
      </c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4">
        <v>172906</v>
      </c>
    </row>
    <row r="222" spans="1:39" ht="12.75">
      <c r="A222" s="17"/>
      <c r="B222" s="17"/>
      <c r="C222" s="17" t="s">
        <v>114</v>
      </c>
      <c r="D222" s="21" t="s">
        <v>115</v>
      </c>
      <c r="E222" s="2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4">
        <v>1000</v>
      </c>
    </row>
    <row r="223" spans="1:39" ht="12.75">
      <c r="A223" s="17"/>
      <c r="B223" s="17"/>
      <c r="C223" s="17" t="s">
        <v>243</v>
      </c>
      <c r="D223" s="21" t="s">
        <v>244</v>
      </c>
      <c r="E223" s="22"/>
      <c r="F223" s="23"/>
      <c r="G223" s="23"/>
      <c r="H223" s="23"/>
      <c r="I223" s="23">
        <v>1000</v>
      </c>
      <c r="J223" s="23">
        <v>2140</v>
      </c>
      <c r="K223" s="23">
        <v>2000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4">
        <v>17500</v>
      </c>
    </row>
    <row r="224" spans="1:39" ht="12.75">
      <c r="A224" s="17"/>
      <c r="B224" s="17"/>
      <c r="C224" s="17" t="s">
        <v>116</v>
      </c>
      <c r="D224" s="21" t="s">
        <v>117</v>
      </c>
      <c r="E224" s="22"/>
      <c r="F224" s="23"/>
      <c r="G224" s="23"/>
      <c r="H224" s="23">
        <v>134200</v>
      </c>
      <c r="I224" s="23">
        <v>11600</v>
      </c>
      <c r="J224" s="23">
        <v>108901</v>
      </c>
      <c r="K224" s="23">
        <v>20000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4">
        <v>295200</v>
      </c>
    </row>
    <row r="225" spans="1:39" ht="12.75">
      <c r="A225" s="17"/>
      <c r="B225" s="17"/>
      <c r="C225" s="17" t="s">
        <v>118</v>
      </c>
      <c r="D225" s="21" t="s">
        <v>119</v>
      </c>
      <c r="E225" s="22"/>
      <c r="F225" s="23"/>
      <c r="G225" s="23"/>
      <c r="H225" s="23">
        <v>2200</v>
      </c>
      <c r="I225" s="23"/>
      <c r="J225" s="23">
        <v>2000</v>
      </c>
      <c r="K225" s="23">
        <v>5000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4">
        <v>82000</v>
      </c>
    </row>
    <row r="226" spans="1:39" ht="12.75">
      <c r="A226" s="17"/>
      <c r="B226" s="17"/>
      <c r="C226" s="17" t="s">
        <v>120</v>
      </c>
      <c r="D226" s="21" t="s">
        <v>121</v>
      </c>
      <c r="E226" s="22"/>
      <c r="F226" s="23"/>
      <c r="G226" s="23"/>
      <c r="H226" s="23"/>
      <c r="I226" s="23"/>
      <c r="J226" s="23"/>
      <c r="K226" s="23">
        <v>1500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4">
        <v>4200</v>
      </c>
    </row>
    <row r="227" spans="1:39" ht="12.75">
      <c r="A227" s="17"/>
      <c r="B227" s="17"/>
      <c r="C227" s="17" t="s">
        <v>82</v>
      </c>
      <c r="D227" s="21" t="s">
        <v>83</v>
      </c>
      <c r="E227" s="22"/>
      <c r="F227" s="23"/>
      <c r="G227" s="23"/>
      <c r="H227" s="23">
        <v>16800</v>
      </c>
      <c r="I227" s="23">
        <v>15692</v>
      </c>
      <c r="J227" s="23">
        <v>18000</v>
      </c>
      <c r="K227" s="23">
        <v>34000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4">
        <v>95027</v>
      </c>
    </row>
    <row r="228" spans="1:39" ht="12.75">
      <c r="A228" s="17"/>
      <c r="B228" s="17"/>
      <c r="C228" s="17" t="s">
        <v>164</v>
      </c>
      <c r="D228" s="21" t="s">
        <v>165</v>
      </c>
      <c r="E228" s="22"/>
      <c r="F228" s="23"/>
      <c r="G228" s="23"/>
      <c r="H228" s="23">
        <v>2000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4">
        <v>11350</v>
      </c>
    </row>
    <row r="229" spans="1:39" ht="24.75">
      <c r="A229" s="17"/>
      <c r="B229" s="17"/>
      <c r="C229" s="17" t="s">
        <v>124</v>
      </c>
      <c r="D229" s="21" t="s">
        <v>245</v>
      </c>
      <c r="E229" s="22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4">
        <v>13800</v>
      </c>
    </row>
    <row r="230" spans="1:39" ht="12.75">
      <c r="A230" s="17"/>
      <c r="B230" s="17"/>
      <c r="C230" s="17" t="s">
        <v>126</v>
      </c>
      <c r="D230" s="21" t="s">
        <v>127</v>
      </c>
      <c r="E230" s="22"/>
      <c r="F230" s="23"/>
      <c r="G230" s="23"/>
      <c r="H230" s="23">
        <v>1544</v>
      </c>
      <c r="I230" s="23">
        <v>1000</v>
      </c>
      <c r="J230" s="23">
        <v>800</v>
      </c>
      <c r="K230" s="23">
        <v>1000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4">
        <v>7100</v>
      </c>
    </row>
    <row r="231" spans="1:39" ht="12.75">
      <c r="A231" s="17"/>
      <c r="B231" s="17"/>
      <c r="C231" s="17" t="s">
        <v>90</v>
      </c>
      <c r="D231" s="21" t="s">
        <v>91</v>
      </c>
      <c r="E231" s="22"/>
      <c r="F231" s="23"/>
      <c r="G231" s="23"/>
      <c r="H231" s="23">
        <v>2119</v>
      </c>
      <c r="I231" s="23">
        <v>2400</v>
      </c>
      <c r="J231" s="23">
        <v>2500</v>
      </c>
      <c r="K231" s="23">
        <v>3100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4">
        <v>12000</v>
      </c>
    </row>
    <row r="232" spans="1:39" ht="12.75">
      <c r="A232" s="17"/>
      <c r="B232" s="17"/>
      <c r="C232" s="17" t="s">
        <v>128</v>
      </c>
      <c r="D232" s="21" t="s">
        <v>129</v>
      </c>
      <c r="E232" s="22"/>
      <c r="F232" s="23"/>
      <c r="G232" s="23"/>
      <c r="H232" s="23">
        <v>43316</v>
      </c>
      <c r="I232" s="23">
        <v>38316</v>
      </c>
      <c r="J232" s="23">
        <v>57292</v>
      </c>
      <c r="K232" s="23">
        <v>111830</v>
      </c>
      <c r="L232" s="23"/>
      <c r="M232" s="23"/>
      <c r="N232" s="23"/>
      <c r="O232" s="23"/>
      <c r="P232" s="23"/>
      <c r="Q232" s="23"/>
      <c r="R232" s="23"/>
      <c r="S232" s="23">
        <v>7431</v>
      </c>
      <c r="T232" s="23">
        <v>7506</v>
      </c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4">
        <v>290598</v>
      </c>
    </row>
    <row r="233" spans="1:39" ht="12.75">
      <c r="A233" s="17"/>
      <c r="B233" s="17"/>
      <c r="C233" s="17" t="s">
        <v>167</v>
      </c>
      <c r="D233" s="21" t="s">
        <v>168</v>
      </c>
      <c r="E233" s="22"/>
      <c r="F233" s="23"/>
      <c r="G233" s="23"/>
      <c r="H233" s="23"/>
      <c r="I233" s="23">
        <v>7911</v>
      </c>
      <c r="J233" s="23"/>
      <c r="K233" s="23">
        <v>5700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4">
        <v>8000</v>
      </c>
    </row>
    <row r="234" spans="1:39" ht="12.75">
      <c r="A234" s="17"/>
      <c r="B234" s="17"/>
      <c r="C234" s="17" t="s">
        <v>218</v>
      </c>
      <c r="D234" s="21" t="s">
        <v>219</v>
      </c>
      <c r="E234" s="22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4">
        <v>300</v>
      </c>
    </row>
    <row r="235" spans="1:39" ht="24.75">
      <c r="A235" s="17"/>
      <c r="B235" s="17"/>
      <c r="C235" s="17" t="s">
        <v>132</v>
      </c>
      <c r="D235" s="21" t="s">
        <v>133</v>
      </c>
      <c r="E235" s="22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4">
        <v>5400</v>
      </c>
    </row>
    <row r="236" spans="1:39" ht="24.75">
      <c r="A236" s="17"/>
      <c r="B236" s="17"/>
      <c r="C236" s="17" t="s">
        <v>134</v>
      </c>
      <c r="D236" s="21" t="s">
        <v>135</v>
      </c>
      <c r="E236" s="22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4">
        <v>6300</v>
      </c>
    </row>
    <row r="237" spans="1:39" ht="12.75">
      <c r="A237" s="17"/>
      <c r="B237" s="17"/>
      <c r="C237" s="17" t="s">
        <v>136</v>
      </c>
      <c r="D237" s="21" t="s">
        <v>137</v>
      </c>
      <c r="E237" s="22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4">
        <v>9300</v>
      </c>
    </row>
    <row r="238" spans="1:39" ht="12.75">
      <c r="A238" s="17"/>
      <c r="B238" s="6" t="s">
        <v>255</v>
      </c>
      <c r="C238" s="6"/>
      <c r="D238" s="18" t="s">
        <v>256</v>
      </c>
      <c r="E238" s="19">
        <f aca="true" t="shared" si="70" ref="E238:P238">SUM(E239:E243)</f>
        <v>53822</v>
      </c>
      <c r="F238" s="19">
        <f t="shared" si="70"/>
        <v>0</v>
      </c>
      <c r="G238" s="19">
        <f t="shared" si="70"/>
        <v>0</v>
      </c>
      <c r="H238" s="19">
        <f t="shared" si="70"/>
        <v>0</v>
      </c>
      <c r="I238" s="19">
        <f t="shared" si="70"/>
        <v>0</v>
      </c>
      <c r="J238" s="19">
        <f t="shared" si="70"/>
        <v>0</v>
      </c>
      <c r="K238" s="19">
        <f t="shared" si="70"/>
        <v>0</v>
      </c>
      <c r="L238" s="19">
        <f t="shared" si="70"/>
        <v>0</v>
      </c>
      <c r="M238" s="19">
        <f t="shared" si="70"/>
        <v>0</v>
      </c>
      <c r="N238" s="19">
        <f t="shared" si="70"/>
        <v>0</v>
      </c>
      <c r="O238" s="19">
        <f t="shared" si="70"/>
        <v>0</v>
      </c>
      <c r="P238" s="19">
        <f t="shared" si="70"/>
        <v>0</v>
      </c>
      <c r="Q238" s="19"/>
      <c r="R238" s="19">
        <f aca="true" t="shared" si="71" ref="R238:AM238">SUM(R239:R243)</f>
        <v>280628</v>
      </c>
      <c r="S238" s="19">
        <f t="shared" si="71"/>
        <v>69521</v>
      </c>
      <c r="T238" s="19">
        <f t="shared" si="71"/>
        <v>327233</v>
      </c>
      <c r="U238" s="19">
        <f t="shared" si="71"/>
        <v>288870</v>
      </c>
      <c r="V238" s="19">
        <f t="shared" si="71"/>
        <v>423630</v>
      </c>
      <c r="W238" s="19">
        <f t="shared" si="71"/>
        <v>0</v>
      </c>
      <c r="X238" s="19">
        <f t="shared" si="71"/>
        <v>0</v>
      </c>
      <c r="Y238" s="19">
        <f t="shared" si="71"/>
        <v>0</v>
      </c>
      <c r="Z238" s="19">
        <f t="shared" si="71"/>
        <v>0</v>
      </c>
      <c r="AA238" s="19">
        <f t="shared" si="71"/>
        <v>0</v>
      </c>
      <c r="AB238" s="19">
        <f t="shared" si="71"/>
        <v>0</v>
      </c>
      <c r="AC238" s="19">
        <f t="shared" si="71"/>
        <v>0</v>
      </c>
      <c r="AD238" s="19">
        <f t="shared" si="71"/>
        <v>0</v>
      </c>
      <c r="AE238" s="19">
        <f t="shared" si="71"/>
        <v>0</v>
      </c>
      <c r="AF238" s="19">
        <f t="shared" si="71"/>
        <v>0</v>
      </c>
      <c r="AG238" s="19">
        <f t="shared" si="71"/>
        <v>0</v>
      </c>
      <c r="AH238" s="19">
        <f t="shared" si="71"/>
        <v>0</v>
      </c>
      <c r="AI238" s="19">
        <f t="shared" si="71"/>
        <v>0</v>
      </c>
      <c r="AJ238" s="19">
        <f t="shared" si="71"/>
        <v>0</v>
      </c>
      <c r="AK238" s="19">
        <f t="shared" si="71"/>
        <v>0</v>
      </c>
      <c r="AL238" s="19">
        <f t="shared" si="71"/>
        <v>0</v>
      </c>
      <c r="AM238" s="20">
        <f t="shared" si="71"/>
        <v>1665700</v>
      </c>
    </row>
    <row r="239" spans="1:39" ht="12.75">
      <c r="A239" s="17"/>
      <c r="B239" s="17"/>
      <c r="C239" s="17" t="s">
        <v>104</v>
      </c>
      <c r="D239" s="21" t="s">
        <v>105</v>
      </c>
      <c r="E239" s="22">
        <v>44970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>
        <v>224140</v>
      </c>
      <c r="S239" s="23">
        <v>51342</v>
      </c>
      <c r="T239" s="23">
        <v>251515</v>
      </c>
      <c r="U239" s="23">
        <v>214197</v>
      </c>
      <c r="V239" s="23">
        <v>316195</v>
      </c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4">
        <v>1220895</v>
      </c>
    </row>
    <row r="240" spans="1:39" ht="12.75">
      <c r="A240" s="17"/>
      <c r="B240" s="17"/>
      <c r="C240" s="17" t="s">
        <v>108</v>
      </c>
      <c r="D240" s="21" t="s">
        <v>109</v>
      </c>
      <c r="E240" s="22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>
        <v>7000</v>
      </c>
      <c r="S240" s="23">
        <v>4529</v>
      </c>
      <c r="T240" s="23">
        <v>20144</v>
      </c>
      <c r="U240" s="23">
        <v>15503</v>
      </c>
      <c r="V240" s="23">
        <v>27370</v>
      </c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4">
        <v>111885</v>
      </c>
    </row>
    <row r="241" spans="1:39" ht="12.75">
      <c r="A241" s="17"/>
      <c r="B241" s="17"/>
      <c r="C241" s="17" t="s">
        <v>110</v>
      </c>
      <c r="D241" s="21" t="s">
        <v>111</v>
      </c>
      <c r="E241" s="22">
        <v>7750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>
        <v>40360</v>
      </c>
      <c r="S241" s="23">
        <v>9460</v>
      </c>
      <c r="T241" s="23">
        <v>45942</v>
      </c>
      <c r="U241" s="23">
        <v>39000</v>
      </c>
      <c r="V241" s="23">
        <v>59960</v>
      </c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4">
        <v>217787</v>
      </c>
    </row>
    <row r="242" spans="1:39" ht="12.75">
      <c r="A242" s="17"/>
      <c r="B242" s="17"/>
      <c r="C242" s="17" t="s">
        <v>112</v>
      </c>
      <c r="D242" s="21" t="s">
        <v>113</v>
      </c>
      <c r="E242" s="22">
        <v>1102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>
        <v>5669</v>
      </c>
      <c r="S242" s="23">
        <v>1360</v>
      </c>
      <c r="T242" s="23">
        <v>6393</v>
      </c>
      <c r="U242" s="23">
        <v>5700</v>
      </c>
      <c r="V242" s="23">
        <v>8400</v>
      </c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>
        <v>31933</v>
      </c>
    </row>
    <row r="243" spans="1:39" ht="12.75">
      <c r="A243" s="17"/>
      <c r="B243" s="17"/>
      <c r="C243" s="17" t="s">
        <v>128</v>
      </c>
      <c r="D243" s="21" t="s">
        <v>129</v>
      </c>
      <c r="E243" s="22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>
        <v>3459</v>
      </c>
      <c r="S243" s="23">
        <v>2830</v>
      </c>
      <c r="T243" s="23">
        <v>3239</v>
      </c>
      <c r="U243" s="23">
        <v>14470</v>
      </c>
      <c r="V243" s="23">
        <v>11705</v>
      </c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4">
        <v>83200</v>
      </c>
    </row>
    <row r="244" spans="1:39" ht="12.75">
      <c r="A244" s="17"/>
      <c r="B244" s="6" t="s">
        <v>257</v>
      </c>
      <c r="C244" s="6"/>
      <c r="D244" s="18" t="s">
        <v>258</v>
      </c>
      <c r="E244" s="19">
        <f aca="true" t="shared" si="72" ref="E244:P244">SUM(E245:E266)</f>
        <v>606862</v>
      </c>
      <c r="F244" s="19">
        <f t="shared" si="72"/>
        <v>0</v>
      </c>
      <c r="G244" s="19">
        <f t="shared" si="72"/>
        <v>0</v>
      </c>
      <c r="H244" s="19">
        <f t="shared" si="72"/>
        <v>0</v>
      </c>
      <c r="I244" s="19">
        <f t="shared" si="72"/>
        <v>0</v>
      </c>
      <c r="J244" s="19">
        <f t="shared" si="72"/>
        <v>0</v>
      </c>
      <c r="K244" s="19">
        <f t="shared" si="72"/>
        <v>0</v>
      </c>
      <c r="L244" s="19">
        <f t="shared" si="72"/>
        <v>0</v>
      </c>
      <c r="M244" s="19">
        <f t="shared" si="72"/>
        <v>0</v>
      </c>
      <c r="N244" s="19">
        <f t="shared" si="72"/>
        <v>0</v>
      </c>
      <c r="O244" s="19">
        <f t="shared" si="72"/>
        <v>0</v>
      </c>
      <c r="P244" s="19">
        <f t="shared" si="72"/>
        <v>0</v>
      </c>
      <c r="Q244" s="19"/>
      <c r="R244" s="19">
        <f aca="true" t="shared" si="73" ref="R244:AL244">SUM(R245:R266)</f>
        <v>1127904</v>
      </c>
      <c r="S244" s="19">
        <f t="shared" si="73"/>
        <v>1202877</v>
      </c>
      <c r="T244" s="19">
        <f t="shared" si="73"/>
        <v>1529609</v>
      </c>
      <c r="U244" s="19">
        <f t="shared" si="73"/>
        <v>3664349</v>
      </c>
      <c r="V244" s="19">
        <f t="shared" si="73"/>
        <v>1832537</v>
      </c>
      <c r="W244" s="19">
        <f t="shared" si="73"/>
        <v>1309629</v>
      </c>
      <c r="X244" s="19">
        <f t="shared" si="73"/>
        <v>0</v>
      </c>
      <c r="Y244" s="19">
        <f t="shared" si="73"/>
        <v>0</v>
      </c>
      <c r="Z244" s="19">
        <f t="shared" si="73"/>
        <v>0</v>
      </c>
      <c r="AA244" s="19">
        <f t="shared" si="73"/>
        <v>0</v>
      </c>
      <c r="AB244" s="19">
        <f t="shared" si="73"/>
        <v>0</v>
      </c>
      <c r="AC244" s="19">
        <f t="shared" si="73"/>
        <v>0</v>
      </c>
      <c r="AD244" s="19">
        <f t="shared" si="73"/>
        <v>0</v>
      </c>
      <c r="AE244" s="19">
        <f t="shared" si="73"/>
        <v>0</v>
      </c>
      <c r="AF244" s="19">
        <f t="shared" si="73"/>
        <v>0</v>
      </c>
      <c r="AG244" s="19">
        <f t="shared" si="73"/>
        <v>0</v>
      </c>
      <c r="AH244" s="19">
        <f t="shared" si="73"/>
        <v>0</v>
      </c>
      <c r="AI244" s="19">
        <f t="shared" si="73"/>
        <v>0</v>
      </c>
      <c r="AJ244" s="19">
        <f t="shared" si="73"/>
        <v>0</v>
      </c>
      <c r="AK244" s="19">
        <f t="shared" si="73"/>
        <v>0</v>
      </c>
      <c r="AL244" s="19">
        <f t="shared" si="73"/>
        <v>0</v>
      </c>
      <c r="AM244" s="20">
        <f>SUM(AM245:AM270)</f>
        <v>12441226</v>
      </c>
    </row>
    <row r="245" spans="1:39" ht="24.75">
      <c r="A245" s="17"/>
      <c r="B245" s="17"/>
      <c r="C245" s="17" t="s">
        <v>252</v>
      </c>
      <c r="D245" s="21" t="s">
        <v>253</v>
      </c>
      <c r="E245" s="28">
        <v>162336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4">
        <v>170126</v>
      </c>
    </row>
    <row r="246" spans="1:39" ht="12.75">
      <c r="A246" s="17"/>
      <c r="B246" s="17"/>
      <c r="C246" s="17" t="s">
        <v>102</v>
      </c>
      <c r="D246" s="21" t="s">
        <v>103</v>
      </c>
      <c r="E246" s="22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>
        <v>2400</v>
      </c>
      <c r="S246" s="23">
        <v>1470</v>
      </c>
      <c r="T246" s="23">
        <v>31918</v>
      </c>
      <c r="U246" s="23">
        <v>6000</v>
      </c>
      <c r="V246" s="23">
        <v>2500</v>
      </c>
      <c r="W246" s="23">
        <v>55341</v>
      </c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4">
        <v>118240</v>
      </c>
    </row>
    <row r="247" spans="1:39" ht="12.75">
      <c r="A247" s="17"/>
      <c r="B247" s="17"/>
      <c r="C247" s="17" t="s">
        <v>104</v>
      </c>
      <c r="D247" s="21" t="s">
        <v>105</v>
      </c>
      <c r="E247" s="22">
        <v>276417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>
        <v>719257</v>
      </c>
      <c r="S247" s="23">
        <v>771768</v>
      </c>
      <c r="T247" s="23">
        <v>900617</v>
      </c>
      <c r="U247" s="23">
        <v>2233460</v>
      </c>
      <c r="V247" s="23">
        <v>1194973</v>
      </c>
      <c r="W247" s="23">
        <v>711205</v>
      </c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4">
        <v>7031418</v>
      </c>
    </row>
    <row r="248" spans="1:39" ht="12.75">
      <c r="A248" s="17"/>
      <c r="B248" s="17"/>
      <c r="C248" s="17" t="s">
        <v>108</v>
      </c>
      <c r="D248" s="21" t="s">
        <v>109</v>
      </c>
      <c r="E248" s="22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>
        <v>78533</v>
      </c>
      <c r="S248" s="23">
        <v>68852</v>
      </c>
      <c r="T248" s="23">
        <v>74909</v>
      </c>
      <c r="U248" s="23">
        <v>196500</v>
      </c>
      <c r="V248" s="23">
        <v>99000</v>
      </c>
      <c r="W248" s="23">
        <v>61500</v>
      </c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4">
        <v>524771</v>
      </c>
    </row>
    <row r="249" spans="1:39" ht="12.75">
      <c r="A249" s="17"/>
      <c r="B249" s="17"/>
      <c r="C249" s="17" t="s">
        <v>110</v>
      </c>
      <c r="D249" s="21" t="s">
        <v>111</v>
      </c>
      <c r="E249" s="22">
        <v>47626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>
        <v>131000</v>
      </c>
      <c r="S249" s="23">
        <v>143875</v>
      </c>
      <c r="T249" s="23">
        <v>160330</v>
      </c>
      <c r="U249" s="23">
        <v>431200</v>
      </c>
      <c r="V249" s="23">
        <v>216300</v>
      </c>
      <c r="W249" s="23">
        <v>134500</v>
      </c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4">
        <v>1246290</v>
      </c>
    </row>
    <row r="250" spans="1:39" ht="12.75">
      <c r="A250" s="17"/>
      <c r="B250" s="17"/>
      <c r="C250" s="17" t="s">
        <v>112</v>
      </c>
      <c r="D250" s="21" t="s">
        <v>113</v>
      </c>
      <c r="E250" s="22">
        <v>6769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>
        <v>18600</v>
      </c>
      <c r="S250" s="23">
        <v>20608</v>
      </c>
      <c r="T250" s="23">
        <v>18841</v>
      </c>
      <c r="U250" s="23">
        <v>59000</v>
      </c>
      <c r="V250" s="23">
        <v>31200</v>
      </c>
      <c r="W250" s="23">
        <v>19200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4">
        <v>189866</v>
      </c>
    </row>
    <row r="251" spans="1:39" ht="12.75">
      <c r="A251" s="17"/>
      <c r="B251" s="17"/>
      <c r="C251" s="17" t="s">
        <v>211</v>
      </c>
      <c r="D251" s="21" t="s">
        <v>254</v>
      </c>
      <c r="E251" s="22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>
        <v>6000</v>
      </c>
      <c r="S251" s="23">
        <v>7000</v>
      </c>
      <c r="T251" s="23">
        <v>11000</v>
      </c>
      <c r="U251" s="23"/>
      <c r="V251" s="23">
        <v>12000</v>
      </c>
      <c r="W251" s="23">
        <v>6750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4">
        <v>47200</v>
      </c>
    </row>
    <row r="252" spans="1:39" ht="12.75">
      <c r="A252" s="17"/>
      <c r="B252" s="17"/>
      <c r="C252" s="17" t="s">
        <v>144</v>
      </c>
      <c r="D252" s="21" t="s">
        <v>145</v>
      </c>
      <c r="E252" s="22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>
        <v>1100</v>
      </c>
      <c r="U252" s="23"/>
      <c r="V252" s="23"/>
      <c r="W252" s="23">
        <v>10000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4">
        <v>55</v>
      </c>
    </row>
    <row r="253" spans="1:39" ht="12.75">
      <c r="A253" s="17"/>
      <c r="B253" s="17"/>
      <c r="C253" s="17" t="s">
        <v>88</v>
      </c>
      <c r="D253" s="21" t="s">
        <v>89</v>
      </c>
      <c r="E253" s="22">
        <v>113714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>
        <v>17855</v>
      </c>
      <c r="S253" s="23">
        <v>67477</v>
      </c>
      <c r="T253" s="23">
        <v>100107</v>
      </c>
      <c r="U253" s="23">
        <v>41492</v>
      </c>
      <c r="V253" s="23">
        <v>105793</v>
      </c>
      <c r="W253" s="23">
        <v>180432</v>
      </c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4">
        <v>651330</v>
      </c>
    </row>
    <row r="254" spans="1:39" ht="12.75">
      <c r="A254" s="17"/>
      <c r="B254" s="17"/>
      <c r="C254" s="17" t="s">
        <v>114</v>
      </c>
      <c r="D254" s="21" t="s">
        <v>115</v>
      </c>
      <c r="E254" s="22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4">
        <v>1200</v>
      </c>
    </row>
    <row r="255" spans="1:39" ht="12.75">
      <c r="A255" s="17"/>
      <c r="B255" s="17"/>
      <c r="C255" s="17" t="s">
        <v>243</v>
      </c>
      <c r="D255" s="21" t="s">
        <v>244</v>
      </c>
      <c r="E255" s="22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>
        <v>400</v>
      </c>
      <c r="T255" s="23">
        <v>2000</v>
      </c>
      <c r="U255" s="23">
        <v>4000</v>
      </c>
      <c r="V255" s="23">
        <v>10000</v>
      </c>
      <c r="W255" s="23">
        <v>4500</v>
      </c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4">
        <v>35780</v>
      </c>
    </row>
    <row r="256" spans="1:39" ht="12.75">
      <c r="A256" s="17"/>
      <c r="B256" s="17"/>
      <c r="C256" s="17" t="s">
        <v>116</v>
      </c>
      <c r="D256" s="21" t="s">
        <v>117</v>
      </c>
      <c r="E256" s="22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>
        <v>55000</v>
      </c>
      <c r="S256" s="23">
        <v>26500</v>
      </c>
      <c r="T256" s="23">
        <v>88173</v>
      </c>
      <c r="U256" s="23">
        <v>370000</v>
      </c>
      <c r="V256" s="23">
        <v>33000</v>
      </c>
      <c r="W256" s="23">
        <v>22000</v>
      </c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4">
        <v>600700</v>
      </c>
    </row>
    <row r="257" spans="1:39" ht="12.75">
      <c r="A257" s="17"/>
      <c r="B257" s="17"/>
      <c r="C257" s="17" t="s">
        <v>118</v>
      </c>
      <c r="D257" s="21" t="s">
        <v>119</v>
      </c>
      <c r="E257" s="22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>
        <v>77272</v>
      </c>
      <c r="V257" s="23">
        <v>15000</v>
      </c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4">
        <v>188330</v>
      </c>
    </row>
    <row r="258" spans="1:39" ht="12.75">
      <c r="A258" s="17"/>
      <c r="B258" s="17"/>
      <c r="C258" s="17" t="s">
        <v>120</v>
      </c>
      <c r="D258" s="21" t="s">
        <v>121</v>
      </c>
      <c r="E258" s="22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>
        <v>1000</v>
      </c>
      <c r="S258" s="23"/>
      <c r="T258" s="23">
        <v>1000</v>
      </c>
      <c r="U258" s="23">
        <v>2500</v>
      </c>
      <c r="V258" s="23"/>
      <c r="W258" s="23">
        <v>1000</v>
      </c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4">
        <v>7530</v>
      </c>
    </row>
    <row r="259" spans="1:39" ht="12.75">
      <c r="A259" s="17"/>
      <c r="B259" s="17"/>
      <c r="C259" s="17" t="s">
        <v>82</v>
      </c>
      <c r="D259" s="21" t="s">
        <v>83</v>
      </c>
      <c r="E259" s="22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>
        <v>29000</v>
      </c>
      <c r="S259" s="23">
        <v>21000</v>
      </c>
      <c r="T259" s="23">
        <v>59107</v>
      </c>
      <c r="U259" s="23">
        <v>78000</v>
      </c>
      <c r="V259" s="23">
        <v>30000</v>
      </c>
      <c r="W259" s="23">
        <v>34860</v>
      </c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4">
        <v>206770</v>
      </c>
    </row>
    <row r="260" spans="1:39" ht="12.75">
      <c r="A260" s="17"/>
      <c r="B260" s="17"/>
      <c r="C260" s="17" t="s">
        <v>164</v>
      </c>
      <c r="D260" s="21" t="s">
        <v>165</v>
      </c>
      <c r="E260" s="22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>
        <v>2000</v>
      </c>
      <c r="S260" s="23"/>
      <c r="T260" s="23">
        <v>3500</v>
      </c>
      <c r="U260" s="23">
        <v>2000</v>
      </c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4">
        <v>13000</v>
      </c>
    </row>
    <row r="261" spans="1:39" ht="24.75">
      <c r="A261" s="17"/>
      <c r="B261" s="17"/>
      <c r="C261" s="17" t="s">
        <v>124</v>
      </c>
      <c r="D261" s="21" t="s">
        <v>245</v>
      </c>
      <c r="E261" s="22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4">
        <v>40500</v>
      </c>
    </row>
    <row r="262" spans="1:39" ht="12.75">
      <c r="A262" s="17"/>
      <c r="B262" s="17"/>
      <c r="C262" s="17" t="s">
        <v>126</v>
      </c>
      <c r="D262" s="21" t="s">
        <v>127</v>
      </c>
      <c r="E262" s="22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>
        <v>400</v>
      </c>
      <c r="S262" s="23">
        <v>2500</v>
      </c>
      <c r="T262" s="23">
        <v>1000</v>
      </c>
      <c r="U262" s="23">
        <v>1635</v>
      </c>
      <c r="V262" s="23"/>
      <c r="W262" s="23">
        <v>1000</v>
      </c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4">
        <v>7300</v>
      </c>
    </row>
    <row r="263" spans="1:39" ht="12.75">
      <c r="A263" s="17"/>
      <c r="B263" s="17"/>
      <c r="C263" s="17" t="s">
        <v>90</v>
      </c>
      <c r="D263" s="21" t="s">
        <v>91</v>
      </c>
      <c r="E263" s="22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>
        <v>3000</v>
      </c>
      <c r="S263" s="23">
        <v>4000</v>
      </c>
      <c r="T263" s="23">
        <v>5315</v>
      </c>
      <c r="U263" s="23">
        <v>6900</v>
      </c>
      <c r="V263" s="23">
        <v>3000</v>
      </c>
      <c r="W263" s="23">
        <v>7000</v>
      </c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4">
        <v>34300</v>
      </c>
    </row>
    <row r="264" spans="1:39" ht="12.75">
      <c r="A264" s="17"/>
      <c r="B264" s="17"/>
      <c r="C264" s="17" t="s">
        <v>128</v>
      </c>
      <c r="D264" s="21" t="s">
        <v>129</v>
      </c>
      <c r="E264" s="22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>
        <v>63859</v>
      </c>
      <c r="S264" s="23">
        <v>60787</v>
      </c>
      <c r="T264" s="23">
        <v>70692</v>
      </c>
      <c r="U264" s="23">
        <v>154390</v>
      </c>
      <c r="V264" s="23">
        <v>75771</v>
      </c>
      <c r="W264" s="23">
        <v>55341</v>
      </c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4">
        <v>502820</v>
      </c>
    </row>
    <row r="265" spans="1:39" ht="12.75">
      <c r="A265" s="17"/>
      <c r="B265" s="17"/>
      <c r="C265" s="17" t="s">
        <v>167</v>
      </c>
      <c r="D265" s="21" t="s">
        <v>168</v>
      </c>
      <c r="E265" s="22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>
        <v>6640</v>
      </c>
      <c r="T265" s="23"/>
      <c r="U265" s="23"/>
      <c r="V265" s="23">
        <v>4000</v>
      </c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4">
        <v>6500</v>
      </c>
    </row>
    <row r="266" spans="1:39" ht="12.75">
      <c r="A266" s="17"/>
      <c r="B266" s="17"/>
      <c r="C266" s="17" t="s">
        <v>218</v>
      </c>
      <c r="D266" s="21" t="s">
        <v>219</v>
      </c>
      <c r="E266" s="22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>
        <v>5000</v>
      </c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>
        <v>5000</v>
      </c>
    </row>
    <row r="267" spans="1:39" ht="24.75">
      <c r="A267" s="17"/>
      <c r="B267" s="17"/>
      <c r="C267" s="17" t="s">
        <v>132</v>
      </c>
      <c r="D267" s="21" t="s">
        <v>133</v>
      </c>
      <c r="E267" s="22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4">
        <v>2700</v>
      </c>
    </row>
    <row r="268" spans="1:39" ht="24.75">
      <c r="A268" s="17"/>
      <c r="B268" s="17"/>
      <c r="C268" s="17" t="s">
        <v>134</v>
      </c>
      <c r="D268" s="21" t="s">
        <v>135</v>
      </c>
      <c r="E268" s="22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4">
        <v>6000</v>
      </c>
    </row>
    <row r="269" spans="1:39" ht="12.75">
      <c r="A269" s="17"/>
      <c r="B269" s="17"/>
      <c r="C269" s="17" t="s">
        <v>136</v>
      </c>
      <c r="D269" s="21" t="s">
        <v>137</v>
      </c>
      <c r="E269" s="22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4">
        <v>14500</v>
      </c>
    </row>
    <row r="270" spans="1:39" ht="12.75">
      <c r="A270" s="17"/>
      <c r="B270" s="17"/>
      <c r="C270" s="17" t="s">
        <v>203</v>
      </c>
      <c r="D270" s="21" t="s">
        <v>204</v>
      </c>
      <c r="E270" s="22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4">
        <v>789000</v>
      </c>
    </row>
    <row r="271" spans="1:39" ht="12.75">
      <c r="A271" s="17"/>
      <c r="B271" s="6" t="s">
        <v>259</v>
      </c>
      <c r="C271" s="6"/>
      <c r="D271" s="18" t="s">
        <v>260</v>
      </c>
      <c r="E271" s="19">
        <f aca="true" t="shared" si="74" ref="E271:P271">SUM(E272:E279)</f>
        <v>15858</v>
      </c>
      <c r="F271" s="19">
        <f t="shared" si="74"/>
        <v>0</v>
      </c>
      <c r="G271" s="19">
        <f t="shared" si="74"/>
        <v>0</v>
      </c>
      <c r="H271" s="19">
        <f t="shared" si="74"/>
        <v>0</v>
      </c>
      <c r="I271" s="19">
        <f t="shared" si="74"/>
        <v>0</v>
      </c>
      <c r="J271" s="19">
        <f t="shared" si="74"/>
        <v>0</v>
      </c>
      <c r="K271" s="19">
        <f t="shared" si="74"/>
        <v>0</v>
      </c>
      <c r="L271" s="19">
        <f t="shared" si="74"/>
        <v>300586</v>
      </c>
      <c r="M271" s="19">
        <f t="shared" si="74"/>
        <v>0</v>
      </c>
      <c r="N271" s="19">
        <f t="shared" si="74"/>
        <v>112648</v>
      </c>
      <c r="O271" s="19">
        <f t="shared" si="74"/>
        <v>0</v>
      </c>
      <c r="P271" s="19">
        <f t="shared" si="74"/>
        <v>317242</v>
      </c>
      <c r="Q271" s="19"/>
      <c r="R271" s="19">
        <f aca="true" t="shared" si="75" ref="R271:AM271">SUM(R272:R279)</f>
        <v>0</v>
      </c>
      <c r="S271" s="19">
        <f t="shared" si="75"/>
        <v>0</v>
      </c>
      <c r="T271" s="19">
        <f t="shared" si="75"/>
        <v>0</v>
      </c>
      <c r="U271" s="19">
        <f t="shared" si="75"/>
        <v>0</v>
      </c>
      <c r="V271" s="19">
        <f t="shared" si="75"/>
        <v>0</v>
      </c>
      <c r="W271" s="19">
        <f t="shared" si="75"/>
        <v>0</v>
      </c>
      <c r="X271" s="19">
        <f t="shared" si="75"/>
        <v>0</v>
      </c>
      <c r="Y271" s="19">
        <f t="shared" si="75"/>
        <v>0</v>
      </c>
      <c r="Z271" s="19">
        <f t="shared" si="75"/>
        <v>0</v>
      </c>
      <c r="AA271" s="19">
        <f t="shared" si="75"/>
        <v>0</v>
      </c>
      <c r="AB271" s="19">
        <f t="shared" si="75"/>
        <v>0</v>
      </c>
      <c r="AC271" s="19">
        <f t="shared" si="75"/>
        <v>0</v>
      </c>
      <c r="AD271" s="19">
        <f t="shared" si="75"/>
        <v>0</v>
      </c>
      <c r="AE271" s="19">
        <f t="shared" si="75"/>
        <v>0</v>
      </c>
      <c r="AF271" s="19">
        <f t="shared" si="75"/>
        <v>0</v>
      </c>
      <c r="AG271" s="19">
        <f t="shared" si="75"/>
        <v>0</v>
      </c>
      <c r="AH271" s="19">
        <f t="shared" si="75"/>
        <v>0</v>
      </c>
      <c r="AI271" s="19">
        <f t="shared" si="75"/>
        <v>0</v>
      </c>
      <c r="AJ271" s="19">
        <f t="shared" si="75"/>
        <v>0</v>
      </c>
      <c r="AK271" s="19">
        <f t="shared" si="75"/>
        <v>0</v>
      </c>
      <c r="AL271" s="19">
        <f t="shared" si="75"/>
        <v>0</v>
      </c>
      <c r="AM271" s="20">
        <f t="shared" si="75"/>
        <v>1078900</v>
      </c>
    </row>
    <row r="272" spans="1:39" ht="12.75">
      <c r="A272" s="17"/>
      <c r="B272" s="17"/>
      <c r="C272" s="17" t="s">
        <v>104</v>
      </c>
      <c r="D272" s="21" t="s">
        <v>105</v>
      </c>
      <c r="E272" s="22">
        <v>11953</v>
      </c>
      <c r="F272" s="23"/>
      <c r="G272" s="23"/>
      <c r="H272" s="23"/>
      <c r="I272" s="23"/>
      <c r="J272" s="23"/>
      <c r="K272" s="23"/>
      <c r="L272" s="23">
        <v>212897</v>
      </c>
      <c r="M272" s="23"/>
      <c r="N272" s="23">
        <v>81407</v>
      </c>
      <c r="O272" s="23"/>
      <c r="P272" s="23">
        <v>253475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4">
        <v>809991</v>
      </c>
    </row>
    <row r="273" spans="1:39" ht="12.75">
      <c r="A273" s="17"/>
      <c r="B273" s="17"/>
      <c r="C273" s="17" t="s">
        <v>108</v>
      </c>
      <c r="D273" s="21" t="s">
        <v>109</v>
      </c>
      <c r="E273" s="22"/>
      <c r="F273" s="23"/>
      <c r="G273" s="23"/>
      <c r="H273" s="23"/>
      <c r="I273" s="23"/>
      <c r="J273" s="23"/>
      <c r="K273" s="23"/>
      <c r="L273" s="23">
        <v>21152</v>
      </c>
      <c r="M273" s="23"/>
      <c r="N273" s="23">
        <v>7268</v>
      </c>
      <c r="O273" s="23"/>
      <c r="P273" s="23">
        <v>12887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4">
        <v>66988</v>
      </c>
    </row>
    <row r="274" spans="1:39" ht="12.75">
      <c r="A274" s="17"/>
      <c r="B274" s="17"/>
      <c r="C274" s="17" t="s">
        <v>110</v>
      </c>
      <c r="D274" s="21" t="s">
        <v>111</v>
      </c>
      <c r="E274" s="22">
        <v>2060</v>
      </c>
      <c r="F274" s="23"/>
      <c r="G274" s="23"/>
      <c r="H274" s="23"/>
      <c r="I274" s="23"/>
      <c r="J274" s="23"/>
      <c r="K274" s="23"/>
      <c r="L274" s="23">
        <v>40865</v>
      </c>
      <c r="M274" s="23"/>
      <c r="N274" s="23">
        <v>17846</v>
      </c>
      <c r="O274" s="23"/>
      <c r="P274" s="23">
        <v>40000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4">
        <v>149127</v>
      </c>
    </row>
    <row r="275" spans="1:39" ht="12.75">
      <c r="A275" s="17"/>
      <c r="B275" s="17"/>
      <c r="C275" s="17" t="s">
        <v>112</v>
      </c>
      <c r="D275" s="21" t="s">
        <v>113</v>
      </c>
      <c r="E275" s="22">
        <v>292</v>
      </c>
      <c r="F275" s="23"/>
      <c r="G275" s="23"/>
      <c r="H275" s="23"/>
      <c r="I275" s="23"/>
      <c r="J275" s="23"/>
      <c r="K275" s="23"/>
      <c r="L275" s="23">
        <v>5735</v>
      </c>
      <c r="M275" s="23"/>
      <c r="N275" s="23">
        <v>2430</v>
      </c>
      <c r="O275" s="23"/>
      <c r="P275" s="23">
        <v>5000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4">
        <v>22894</v>
      </c>
    </row>
    <row r="276" spans="1:39" ht="12.75">
      <c r="A276" s="17"/>
      <c r="B276" s="17"/>
      <c r="C276" s="17" t="s">
        <v>88</v>
      </c>
      <c r="D276" s="21" t="s">
        <v>89</v>
      </c>
      <c r="E276" s="22">
        <v>1553</v>
      </c>
      <c r="F276" s="23"/>
      <c r="G276" s="23"/>
      <c r="H276" s="23"/>
      <c r="I276" s="23"/>
      <c r="J276" s="23"/>
      <c r="K276" s="23"/>
      <c r="L276" s="23">
        <v>1700</v>
      </c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4">
        <v>3000</v>
      </c>
    </row>
    <row r="277" spans="1:39" ht="12.75">
      <c r="A277" s="17"/>
      <c r="B277" s="17"/>
      <c r="C277" s="17" t="s">
        <v>118</v>
      </c>
      <c r="D277" s="21" t="s">
        <v>119</v>
      </c>
      <c r="E277" s="2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4">
        <v>556</v>
      </c>
    </row>
    <row r="278" spans="1:39" ht="12.75">
      <c r="A278" s="17"/>
      <c r="B278" s="17"/>
      <c r="C278" s="17" t="s">
        <v>82</v>
      </c>
      <c r="D278" s="21" t="s">
        <v>83</v>
      </c>
      <c r="E278" s="22"/>
      <c r="F278" s="23"/>
      <c r="G278" s="23"/>
      <c r="H278" s="23"/>
      <c r="I278" s="23"/>
      <c r="J278" s="23"/>
      <c r="K278" s="23"/>
      <c r="L278" s="23">
        <v>176</v>
      </c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4">
        <v>100</v>
      </c>
    </row>
    <row r="279" spans="1:39" ht="12.75">
      <c r="A279" s="17"/>
      <c r="B279" s="17"/>
      <c r="C279" s="17" t="s">
        <v>128</v>
      </c>
      <c r="D279" s="21" t="s">
        <v>129</v>
      </c>
      <c r="E279" s="22"/>
      <c r="F279" s="23"/>
      <c r="G279" s="23"/>
      <c r="H279" s="23"/>
      <c r="I279" s="23"/>
      <c r="J279" s="23"/>
      <c r="K279" s="23"/>
      <c r="L279" s="23">
        <v>18061</v>
      </c>
      <c r="M279" s="23"/>
      <c r="N279" s="23">
        <v>3697</v>
      </c>
      <c r="O279" s="23"/>
      <c r="P279" s="23">
        <v>5880</v>
      </c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4">
        <v>26244</v>
      </c>
    </row>
    <row r="280" spans="1:39" ht="12.75">
      <c r="A280" s="17"/>
      <c r="B280" s="6" t="s">
        <v>261</v>
      </c>
      <c r="C280" s="17"/>
      <c r="D280" s="18" t="s">
        <v>262</v>
      </c>
      <c r="E280" s="19">
        <f aca="true" t="shared" si="76" ref="E280:P280">SUM(E281:E289)</f>
        <v>0</v>
      </c>
      <c r="F280" s="19">
        <f t="shared" si="76"/>
        <v>0</v>
      </c>
      <c r="G280" s="19">
        <f t="shared" si="76"/>
        <v>0</v>
      </c>
      <c r="H280" s="19">
        <f t="shared" si="76"/>
        <v>6248</v>
      </c>
      <c r="I280" s="19">
        <f t="shared" si="76"/>
        <v>7725</v>
      </c>
      <c r="J280" s="19">
        <f t="shared" si="76"/>
        <v>7632</v>
      </c>
      <c r="K280" s="19">
        <f t="shared" si="76"/>
        <v>23856</v>
      </c>
      <c r="L280" s="19">
        <f t="shared" si="76"/>
        <v>4934</v>
      </c>
      <c r="M280" s="19">
        <f t="shared" si="76"/>
        <v>4742</v>
      </c>
      <c r="N280" s="19">
        <f t="shared" si="76"/>
        <v>6203</v>
      </c>
      <c r="O280" s="19">
        <f t="shared" si="76"/>
        <v>3041</v>
      </c>
      <c r="P280" s="19">
        <f t="shared" si="76"/>
        <v>11386</v>
      </c>
      <c r="Q280" s="19"/>
      <c r="R280" s="19">
        <f aca="true" t="shared" si="77" ref="R280:AL280">SUM(R281:R289)</f>
        <v>8608</v>
      </c>
      <c r="S280" s="19">
        <f t="shared" si="77"/>
        <v>7539</v>
      </c>
      <c r="T280" s="19">
        <f t="shared" si="77"/>
        <v>11415</v>
      </c>
      <c r="U280" s="19">
        <f t="shared" si="77"/>
        <v>35032</v>
      </c>
      <c r="V280" s="19">
        <f t="shared" si="77"/>
        <v>25968</v>
      </c>
      <c r="W280" s="19">
        <f t="shared" si="77"/>
        <v>5776</v>
      </c>
      <c r="X280" s="19">
        <f t="shared" si="77"/>
        <v>0</v>
      </c>
      <c r="Y280" s="19">
        <f t="shared" si="77"/>
        <v>0</v>
      </c>
      <c r="Z280" s="19">
        <f t="shared" si="77"/>
        <v>0</v>
      </c>
      <c r="AA280" s="19">
        <f t="shared" si="77"/>
        <v>0</v>
      </c>
      <c r="AB280" s="19">
        <f t="shared" si="77"/>
        <v>0</v>
      </c>
      <c r="AC280" s="19">
        <f t="shared" si="77"/>
        <v>0</v>
      </c>
      <c r="AD280" s="19">
        <f t="shared" si="77"/>
        <v>0</v>
      </c>
      <c r="AE280" s="19">
        <f t="shared" si="77"/>
        <v>0</v>
      </c>
      <c r="AF280" s="19">
        <f t="shared" si="77"/>
        <v>0</v>
      </c>
      <c r="AG280" s="19">
        <f t="shared" si="77"/>
        <v>0</v>
      </c>
      <c r="AH280" s="19">
        <f t="shared" si="77"/>
        <v>0</v>
      </c>
      <c r="AI280" s="19">
        <f t="shared" si="77"/>
        <v>0</v>
      </c>
      <c r="AJ280" s="19">
        <f t="shared" si="77"/>
        <v>0</v>
      </c>
      <c r="AK280" s="19">
        <f t="shared" si="77"/>
        <v>0</v>
      </c>
      <c r="AL280" s="19">
        <f t="shared" si="77"/>
        <v>0</v>
      </c>
      <c r="AM280" s="20">
        <f>SUM(AM281:AM292)</f>
        <v>240835</v>
      </c>
    </row>
    <row r="281" spans="1:39" ht="12.75">
      <c r="A281" s="17"/>
      <c r="B281" s="17"/>
      <c r="C281" s="17" t="s">
        <v>104</v>
      </c>
      <c r="D281" s="21" t="s">
        <v>105</v>
      </c>
      <c r="E281" s="22"/>
      <c r="F281" s="23"/>
      <c r="G281" s="23"/>
      <c r="H281" s="23"/>
      <c r="I281" s="23"/>
      <c r="J281" s="23"/>
      <c r="K281" s="23">
        <v>9452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>
        <v>11000</v>
      </c>
      <c r="V281" s="23">
        <v>11006</v>
      </c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4">
        <v>40498</v>
      </c>
    </row>
    <row r="282" spans="1:39" ht="12.75">
      <c r="A282" s="17"/>
      <c r="B282" s="17"/>
      <c r="C282" s="17" t="s">
        <v>108</v>
      </c>
      <c r="D282" s="21" t="s">
        <v>109</v>
      </c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4">
        <v>1160</v>
      </c>
    </row>
    <row r="283" spans="1:39" ht="12.75">
      <c r="A283" s="17"/>
      <c r="B283" s="17"/>
      <c r="C283" s="17" t="s">
        <v>110</v>
      </c>
      <c r="D283" s="21" t="s">
        <v>111</v>
      </c>
      <c r="E283" s="22"/>
      <c r="F283" s="23"/>
      <c r="G283" s="23"/>
      <c r="H283" s="23"/>
      <c r="I283" s="23"/>
      <c r="J283" s="23"/>
      <c r="K283" s="23">
        <v>1825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>
        <v>1902</v>
      </c>
      <c r="V283" s="23">
        <v>1900</v>
      </c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4">
        <v>6942</v>
      </c>
    </row>
    <row r="284" spans="1:39" ht="12.75">
      <c r="A284" s="17"/>
      <c r="B284" s="17"/>
      <c r="C284" s="17" t="s">
        <v>112</v>
      </c>
      <c r="D284" s="21" t="s">
        <v>113</v>
      </c>
      <c r="E284" s="22"/>
      <c r="F284" s="23"/>
      <c r="G284" s="23"/>
      <c r="H284" s="23"/>
      <c r="I284" s="23"/>
      <c r="J284" s="23"/>
      <c r="K284" s="23">
        <v>256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>
        <v>270</v>
      </c>
      <c r="V284" s="23">
        <v>270</v>
      </c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4">
        <v>1116</v>
      </c>
    </row>
    <row r="285" spans="1:39" ht="12.75">
      <c r="A285" s="17"/>
      <c r="B285" s="17"/>
      <c r="C285" s="17" t="s">
        <v>144</v>
      </c>
      <c r="D285" s="21" t="s">
        <v>145</v>
      </c>
      <c r="E285" s="22"/>
      <c r="F285" s="23"/>
      <c r="G285" s="23"/>
      <c r="H285" s="23"/>
      <c r="I285" s="23"/>
      <c r="J285" s="23"/>
      <c r="K285" s="23">
        <v>1000</v>
      </c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4">
        <v>1000</v>
      </c>
    </row>
    <row r="286" spans="1:39" ht="12.75">
      <c r="A286" s="17"/>
      <c r="B286" s="17"/>
      <c r="C286" s="17" t="s">
        <v>88</v>
      </c>
      <c r="D286" s="21" t="s">
        <v>89</v>
      </c>
      <c r="E286" s="22"/>
      <c r="F286" s="23"/>
      <c r="G286" s="23"/>
      <c r="H286" s="23">
        <v>1000</v>
      </c>
      <c r="I286" s="23"/>
      <c r="J286" s="23">
        <v>600</v>
      </c>
      <c r="K286" s="23">
        <v>1000</v>
      </c>
      <c r="L286" s="23"/>
      <c r="M286" s="23"/>
      <c r="N286" s="23"/>
      <c r="O286" s="23"/>
      <c r="P286" s="23">
        <v>3386</v>
      </c>
      <c r="Q286" s="23"/>
      <c r="R286" s="23">
        <v>3000</v>
      </c>
      <c r="S286" s="23"/>
      <c r="T286" s="23">
        <v>700</v>
      </c>
      <c r="U286" s="23">
        <v>3300</v>
      </c>
      <c r="V286" s="23">
        <v>1292</v>
      </c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4">
        <v>39586</v>
      </c>
    </row>
    <row r="287" spans="1:39" ht="12.75">
      <c r="A287" s="17"/>
      <c r="B287" s="17"/>
      <c r="C287" s="17" t="s">
        <v>243</v>
      </c>
      <c r="D287" s="21" t="s">
        <v>244</v>
      </c>
      <c r="E287" s="22"/>
      <c r="F287" s="23"/>
      <c r="G287" s="23"/>
      <c r="H287" s="23"/>
      <c r="I287" s="23"/>
      <c r="J287" s="23">
        <v>1000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>
        <v>2000</v>
      </c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4">
        <v>4500</v>
      </c>
    </row>
    <row r="288" spans="1:39" ht="12.75">
      <c r="A288" s="17"/>
      <c r="B288" s="17"/>
      <c r="C288" s="17" t="s">
        <v>82</v>
      </c>
      <c r="D288" s="21" t="s">
        <v>83</v>
      </c>
      <c r="E288" s="22"/>
      <c r="F288" s="23"/>
      <c r="G288" s="23"/>
      <c r="H288" s="23">
        <v>4000</v>
      </c>
      <c r="I288" s="23">
        <v>7725</v>
      </c>
      <c r="J288" s="23">
        <v>5400</v>
      </c>
      <c r="K288" s="23">
        <v>9323</v>
      </c>
      <c r="L288" s="23">
        <v>4934</v>
      </c>
      <c r="M288" s="23">
        <v>4742</v>
      </c>
      <c r="N288" s="23">
        <v>6203</v>
      </c>
      <c r="O288" s="23">
        <v>3041</v>
      </c>
      <c r="P288" s="23">
        <v>8000</v>
      </c>
      <c r="Q288" s="23"/>
      <c r="R288" s="23">
        <v>5000</v>
      </c>
      <c r="S288" s="23">
        <v>7539</v>
      </c>
      <c r="T288" s="23">
        <v>10115</v>
      </c>
      <c r="U288" s="23">
        <v>15060</v>
      </c>
      <c r="V288" s="23">
        <v>11500</v>
      </c>
      <c r="W288" s="23">
        <v>5776</v>
      </c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4">
        <v>7644</v>
      </c>
    </row>
    <row r="289" spans="1:39" ht="12.75">
      <c r="A289" s="17"/>
      <c r="B289" s="17"/>
      <c r="C289" s="17" t="s">
        <v>126</v>
      </c>
      <c r="D289" s="21" t="s">
        <v>127</v>
      </c>
      <c r="E289" s="22"/>
      <c r="F289" s="23"/>
      <c r="G289" s="23"/>
      <c r="H289" s="23">
        <v>1248</v>
      </c>
      <c r="I289" s="23"/>
      <c r="J289" s="23">
        <v>632</v>
      </c>
      <c r="K289" s="23">
        <v>1000</v>
      </c>
      <c r="L289" s="23"/>
      <c r="M289" s="23"/>
      <c r="N289" s="23"/>
      <c r="O289" s="23"/>
      <c r="P289" s="23"/>
      <c r="Q289" s="23"/>
      <c r="R289" s="23">
        <v>608</v>
      </c>
      <c r="S289" s="23"/>
      <c r="T289" s="23">
        <v>600</v>
      </c>
      <c r="U289" s="23">
        <v>1500</v>
      </c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4">
        <v>2658</v>
      </c>
    </row>
    <row r="290" spans="1:39" ht="24.75">
      <c r="A290" s="17"/>
      <c r="B290" s="17"/>
      <c r="C290" s="17" t="s">
        <v>132</v>
      </c>
      <c r="D290" s="21" t="s">
        <v>133</v>
      </c>
      <c r="E290" s="22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4">
        <v>132629</v>
      </c>
    </row>
    <row r="291" spans="1:39" ht="24.75">
      <c r="A291" s="17"/>
      <c r="B291" s="17"/>
      <c r="C291" s="17" t="s">
        <v>134</v>
      </c>
      <c r="D291" s="21" t="s">
        <v>135</v>
      </c>
      <c r="E291" s="22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4">
        <v>1000</v>
      </c>
    </row>
    <row r="292" spans="1:39" ht="12.75">
      <c r="A292" s="17"/>
      <c r="B292" s="17"/>
      <c r="C292" s="17" t="s">
        <v>136</v>
      </c>
      <c r="D292" s="21" t="s">
        <v>137</v>
      </c>
      <c r="E292" s="22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4">
        <v>2102</v>
      </c>
    </row>
    <row r="293" spans="1:39" ht="12.75">
      <c r="A293" s="17"/>
      <c r="B293" s="6" t="s">
        <v>263</v>
      </c>
      <c r="C293" s="6"/>
      <c r="D293" s="18" t="s">
        <v>264</v>
      </c>
      <c r="E293" s="19">
        <f aca="true" t="shared" si="78" ref="E293:P293">SUM(E294:E299)</f>
        <v>1005200</v>
      </c>
      <c r="F293" s="19">
        <f t="shared" si="78"/>
        <v>0</v>
      </c>
      <c r="G293" s="19">
        <f t="shared" si="78"/>
        <v>0</v>
      </c>
      <c r="H293" s="19">
        <f t="shared" si="78"/>
        <v>0</v>
      </c>
      <c r="I293" s="19">
        <f t="shared" si="78"/>
        <v>0</v>
      </c>
      <c r="J293" s="19">
        <f t="shared" si="78"/>
        <v>0</v>
      </c>
      <c r="K293" s="19">
        <f t="shared" si="78"/>
        <v>0</v>
      </c>
      <c r="L293" s="19">
        <f t="shared" si="78"/>
        <v>0</v>
      </c>
      <c r="M293" s="19">
        <f t="shared" si="78"/>
        <v>0</v>
      </c>
      <c r="N293" s="19">
        <f t="shared" si="78"/>
        <v>0</v>
      </c>
      <c r="O293" s="19">
        <f t="shared" si="78"/>
        <v>0</v>
      </c>
      <c r="P293" s="19">
        <f t="shared" si="78"/>
        <v>0</v>
      </c>
      <c r="Q293" s="19"/>
      <c r="R293" s="19">
        <f aca="true" t="shared" si="79" ref="R293:AM293">SUM(R294:R299)</f>
        <v>0</v>
      </c>
      <c r="S293" s="19">
        <f t="shared" si="79"/>
        <v>0</v>
      </c>
      <c r="T293" s="19">
        <f t="shared" si="79"/>
        <v>0</v>
      </c>
      <c r="U293" s="19">
        <f t="shared" si="79"/>
        <v>0</v>
      </c>
      <c r="V293" s="19">
        <f t="shared" si="79"/>
        <v>0</v>
      </c>
      <c r="W293" s="19">
        <f t="shared" si="79"/>
        <v>0</v>
      </c>
      <c r="X293" s="19">
        <f t="shared" si="79"/>
        <v>0</v>
      </c>
      <c r="Y293" s="19">
        <f t="shared" si="79"/>
        <v>0</v>
      </c>
      <c r="Z293" s="19">
        <f t="shared" si="79"/>
        <v>0</v>
      </c>
      <c r="AA293" s="19">
        <f t="shared" si="79"/>
        <v>0</v>
      </c>
      <c r="AB293" s="19">
        <f t="shared" si="79"/>
        <v>0</v>
      </c>
      <c r="AC293" s="19">
        <f t="shared" si="79"/>
        <v>0</v>
      </c>
      <c r="AD293" s="19">
        <f t="shared" si="79"/>
        <v>0</v>
      </c>
      <c r="AE293" s="19">
        <f t="shared" si="79"/>
        <v>0</v>
      </c>
      <c r="AF293" s="19">
        <f t="shared" si="79"/>
        <v>0</v>
      </c>
      <c r="AG293" s="19">
        <f t="shared" si="79"/>
        <v>0</v>
      </c>
      <c r="AH293" s="19">
        <f t="shared" si="79"/>
        <v>0</v>
      </c>
      <c r="AI293" s="19">
        <f t="shared" si="79"/>
        <v>0</v>
      </c>
      <c r="AJ293" s="19">
        <f t="shared" si="79"/>
        <v>0</v>
      </c>
      <c r="AK293" s="19">
        <f t="shared" si="79"/>
        <v>0</v>
      </c>
      <c r="AL293" s="19">
        <f t="shared" si="79"/>
        <v>0</v>
      </c>
      <c r="AM293" s="20">
        <f t="shared" si="79"/>
        <v>1463031</v>
      </c>
    </row>
    <row r="294" spans="1:39" ht="12.75">
      <c r="A294" s="17"/>
      <c r="B294" s="17"/>
      <c r="C294" s="17" t="s">
        <v>104</v>
      </c>
      <c r="D294" s="21" t="s">
        <v>105</v>
      </c>
      <c r="E294" s="22">
        <v>639372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4">
        <v>999687</v>
      </c>
    </row>
    <row r="295" spans="1:39" ht="12.75">
      <c r="A295" s="17"/>
      <c r="B295" s="17"/>
      <c r="C295" s="17" t="s">
        <v>110</v>
      </c>
      <c r="D295" s="21" t="s">
        <v>111</v>
      </c>
      <c r="E295" s="22">
        <v>110164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4">
        <v>151852</v>
      </c>
    </row>
    <row r="296" spans="1:39" ht="12.75">
      <c r="A296" s="17"/>
      <c r="B296" s="17"/>
      <c r="C296" s="17" t="s">
        <v>112</v>
      </c>
      <c r="D296" s="21" t="s">
        <v>113</v>
      </c>
      <c r="E296" s="22">
        <v>15664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4">
        <v>24492</v>
      </c>
    </row>
    <row r="297" spans="1:39" ht="12.75">
      <c r="A297" s="17"/>
      <c r="B297" s="17"/>
      <c r="C297" s="17" t="s">
        <v>144</v>
      </c>
      <c r="D297" s="21" t="s">
        <v>145</v>
      </c>
      <c r="E297" s="22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4">
        <v>1000</v>
      </c>
    </row>
    <row r="298" spans="1:39" ht="12.75">
      <c r="A298" s="17"/>
      <c r="B298" s="17"/>
      <c r="C298" s="17" t="s">
        <v>88</v>
      </c>
      <c r="D298" s="21" t="s">
        <v>89</v>
      </c>
      <c r="E298" s="22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4">
        <v>6000</v>
      </c>
    </row>
    <row r="299" spans="1:39" ht="12.75">
      <c r="A299" s="17"/>
      <c r="B299" s="17"/>
      <c r="C299" s="17" t="s">
        <v>128</v>
      </c>
      <c r="D299" s="21" t="s">
        <v>129</v>
      </c>
      <c r="E299" s="22">
        <v>240000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4">
        <v>280000</v>
      </c>
    </row>
    <row r="300" spans="1:39" ht="14.25">
      <c r="A300" s="25" t="s">
        <v>171</v>
      </c>
      <c r="B300" s="25"/>
      <c r="C300" s="25"/>
      <c r="D300" s="26" t="s">
        <v>172</v>
      </c>
      <c r="E300" s="27" t="e">
        <f>SUM(E301+E303+#REF!)</f>
        <v>#REF!</v>
      </c>
      <c r="F300" s="27" t="e">
        <f>SUM(F301+F303+#REF!)</f>
        <v>#REF!</v>
      </c>
      <c r="G300" s="27" t="e">
        <f>SUM(G301+G303+#REF!)</f>
        <v>#REF!</v>
      </c>
      <c r="H300" s="27" t="e">
        <f>SUM(H301+H303+#REF!)</f>
        <v>#REF!</v>
      </c>
      <c r="I300" s="27" t="e">
        <f>SUM(I301+I303+#REF!)</f>
        <v>#REF!</v>
      </c>
      <c r="J300" s="27" t="e">
        <f>SUM(J301+J303+#REF!)</f>
        <v>#REF!</v>
      </c>
      <c r="K300" s="27" t="e">
        <f>SUM(K301+K303+#REF!)</f>
        <v>#REF!</v>
      </c>
      <c r="L300" s="27" t="e">
        <f>SUM(L301+L303+#REF!)</f>
        <v>#REF!</v>
      </c>
      <c r="M300" s="27" t="e">
        <f>SUM(M301+M303+#REF!)</f>
        <v>#REF!</v>
      </c>
      <c r="N300" s="27" t="e">
        <f>SUM(N301+N303+#REF!)</f>
        <v>#REF!</v>
      </c>
      <c r="O300" s="27" t="e">
        <f>SUM(O301+O303+#REF!)</f>
        <v>#REF!</v>
      </c>
      <c r="P300" s="27" t="e">
        <f>SUM(P301+P303+#REF!)</f>
        <v>#REF!</v>
      </c>
      <c r="Q300" s="27" t="e">
        <f>SUM(Q301+Q303+#REF!)</f>
        <v>#REF!</v>
      </c>
      <c r="R300" s="27" t="e">
        <f>SUM(R301+R303+#REF!)</f>
        <v>#REF!</v>
      </c>
      <c r="S300" s="27" t="e">
        <f>SUM(S301+S303+#REF!)</f>
        <v>#REF!</v>
      </c>
      <c r="T300" s="27" t="e">
        <f>SUM(T301+T303+#REF!)</f>
        <v>#REF!</v>
      </c>
      <c r="U300" s="27" t="e">
        <f>SUM(U301+U303+#REF!)</f>
        <v>#REF!</v>
      </c>
      <c r="V300" s="27" t="e">
        <f>SUM(V301+V303+#REF!)</f>
        <v>#REF!</v>
      </c>
      <c r="W300" s="27" t="e">
        <f>SUM(W301+W303+#REF!)</f>
        <v>#REF!</v>
      </c>
      <c r="X300" s="27" t="e">
        <f>SUM(X301+X303+#REF!)</f>
        <v>#REF!</v>
      </c>
      <c r="Y300" s="27" t="e">
        <f>SUM(Y301+Y303+#REF!)</f>
        <v>#REF!</v>
      </c>
      <c r="Z300" s="27" t="e">
        <f>SUM(Z301+Z303+#REF!)</f>
        <v>#REF!</v>
      </c>
      <c r="AA300" s="27" t="e">
        <f>SUM(AA301+AA303+#REF!)</f>
        <v>#REF!</v>
      </c>
      <c r="AB300" s="27" t="e">
        <f>SUM(AB301+AB303+#REF!)</f>
        <v>#REF!</v>
      </c>
      <c r="AC300" s="27" t="e">
        <f>SUM(AC301+AC303+#REF!)</f>
        <v>#REF!</v>
      </c>
      <c r="AD300" s="27" t="e">
        <f>SUM(AD301+AD303+#REF!)</f>
        <v>#REF!</v>
      </c>
      <c r="AE300" s="27" t="e">
        <f>SUM(AE301+AE303+#REF!)</f>
        <v>#REF!</v>
      </c>
      <c r="AF300" s="27" t="e">
        <f>SUM(AF301+AF303+#REF!)</f>
        <v>#REF!</v>
      </c>
      <c r="AG300" s="27" t="e">
        <f>SUM(AG301+AG303+#REF!)</f>
        <v>#REF!</v>
      </c>
      <c r="AH300" s="27" t="e">
        <f>SUM(AH301+AH303+#REF!)</f>
        <v>#REF!</v>
      </c>
      <c r="AI300" s="27" t="e">
        <f>SUM(AI301+AI303+#REF!)</f>
        <v>#REF!</v>
      </c>
      <c r="AJ300" s="27" t="e">
        <f>SUM(AJ301+AJ303+#REF!)</f>
        <v>#REF!</v>
      </c>
      <c r="AK300" s="27" t="e">
        <f>SUM(AK301+AK303+#REF!)</f>
        <v>#REF!</v>
      </c>
      <c r="AL300" s="27" t="e">
        <f>SUM(AL301+AL303+#REF!)</f>
        <v>#REF!</v>
      </c>
      <c r="AM300" s="27">
        <f>SUM(AM301+AM303)</f>
        <v>306048</v>
      </c>
    </row>
    <row r="301" spans="1:39" ht="13.5">
      <c r="A301" s="25"/>
      <c r="B301" s="6" t="s">
        <v>265</v>
      </c>
      <c r="C301" s="25"/>
      <c r="D301" s="18" t="s">
        <v>266</v>
      </c>
      <c r="E301" s="19">
        <f aca="true" t="shared" si="80" ref="E301:P301">SUM(E302:E302)</f>
        <v>100000</v>
      </c>
      <c r="F301" s="19">
        <f t="shared" si="80"/>
        <v>0</v>
      </c>
      <c r="G301" s="19">
        <f t="shared" si="80"/>
        <v>0</v>
      </c>
      <c r="H301" s="19">
        <f t="shared" si="80"/>
        <v>0</v>
      </c>
      <c r="I301" s="19">
        <f t="shared" si="80"/>
        <v>0</v>
      </c>
      <c r="J301" s="19">
        <f t="shared" si="80"/>
        <v>0</v>
      </c>
      <c r="K301" s="19">
        <f t="shared" si="80"/>
        <v>0</v>
      </c>
      <c r="L301" s="19">
        <f t="shared" si="80"/>
        <v>0</v>
      </c>
      <c r="M301" s="19">
        <f t="shared" si="80"/>
        <v>0</v>
      </c>
      <c r="N301" s="19">
        <f t="shared" si="80"/>
        <v>0</v>
      </c>
      <c r="O301" s="19">
        <f t="shared" si="80"/>
        <v>0</v>
      </c>
      <c r="P301" s="19">
        <f t="shared" si="80"/>
        <v>0</v>
      </c>
      <c r="Q301" s="19"/>
      <c r="R301" s="19">
        <f aca="true" t="shared" si="81" ref="R301:AM301">SUM(R302:R302)</f>
        <v>0</v>
      </c>
      <c r="S301" s="19">
        <f t="shared" si="81"/>
        <v>0</v>
      </c>
      <c r="T301" s="19">
        <f t="shared" si="81"/>
        <v>0</v>
      </c>
      <c r="U301" s="19">
        <f t="shared" si="81"/>
        <v>0</v>
      </c>
      <c r="V301" s="19">
        <f t="shared" si="81"/>
        <v>0</v>
      </c>
      <c r="W301" s="19">
        <f t="shared" si="81"/>
        <v>0</v>
      </c>
      <c r="X301" s="19">
        <f t="shared" si="81"/>
        <v>0</v>
      </c>
      <c r="Y301" s="19">
        <f t="shared" si="81"/>
        <v>0</v>
      </c>
      <c r="Z301" s="19">
        <f t="shared" si="81"/>
        <v>0</v>
      </c>
      <c r="AA301" s="19">
        <f t="shared" si="81"/>
        <v>0</v>
      </c>
      <c r="AB301" s="19">
        <f t="shared" si="81"/>
        <v>0</v>
      </c>
      <c r="AC301" s="19">
        <f t="shared" si="81"/>
        <v>0</v>
      </c>
      <c r="AD301" s="19">
        <f t="shared" si="81"/>
        <v>0</v>
      </c>
      <c r="AE301" s="19">
        <f t="shared" si="81"/>
        <v>0</v>
      </c>
      <c r="AF301" s="19">
        <f t="shared" si="81"/>
        <v>0</v>
      </c>
      <c r="AG301" s="19">
        <f t="shared" si="81"/>
        <v>0</v>
      </c>
      <c r="AH301" s="19">
        <f t="shared" si="81"/>
        <v>0</v>
      </c>
      <c r="AI301" s="19">
        <f t="shared" si="81"/>
        <v>0</v>
      </c>
      <c r="AJ301" s="19">
        <f t="shared" si="81"/>
        <v>0</v>
      </c>
      <c r="AK301" s="19">
        <f t="shared" si="81"/>
        <v>0</v>
      </c>
      <c r="AL301" s="19">
        <f t="shared" si="81"/>
        <v>0</v>
      </c>
      <c r="AM301" s="20">
        <f t="shared" si="81"/>
        <v>303048</v>
      </c>
    </row>
    <row r="302" spans="1:39" ht="36.75">
      <c r="A302" s="25"/>
      <c r="B302" s="38"/>
      <c r="C302" s="17" t="s">
        <v>267</v>
      </c>
      <c r="D302" s="21" t="s">
        <v>268</v>
      </c>
      <c r="E302" s="28">
        <v>100000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4">
        <v>303048</v>
      </c>
    </row>
    <row r="303" spans="1:39" ht="12.75">
      <c r="A303" s="17"/>
      <c r="B303" s="6" t="s">
        <v>269</v>
      </c>
      <c r="C303" s="6"/>
      <c r="D303" s="33" t="s">
        <v>264</v>
      </c>
      <c r="E303" s="19">
        <f aca="true" t="shared" si="82" ref="E303:AM303">SUM(E304)</f>
        <v>3000</v>
      </c>
      <c r="F303" s="19">
        <f t="shared" si="82"/>
        <v>0</v>
      </c>
      <c r="G303" s="19">
        <f t="shared" si="82"/>
        <v>0</v>
      </c>
      <c r="H303" s="19">
        <f t="shared" si="82"/>
        <v>0</v>
      </c>
      <c r="I303" s="19">
        <f t="shared" si="82"/>
        <v>0</v>
      </c>
      <c r="J303" s="19">
        <f t="shared" si="82"/>
        <v>0</v>
      </c>
      <c r="K303" s="19">
        <f t="shared" si="82"/>
        <v>0</v>
      </c>
      <c r="L303" s="19">
        <f t="shared" si="82"/>
        <v>0</v>
      </c>
      <c r="M303" s="19">
        <f t="shared" si="82"/>
        <v>0</v>
      </c>
      <c r="N303" s="19">
        <f t="shared" si="82"/>
        <v>0</v>
      </c>
      <c r="O303" s="19">
        <f t="shared" si="82"/>
        <v>0</v>
      </c>
      <c r="P303" s="19">
        <f t="shared" si="82"/>
        <v>0</v>
      </c>
      <c r="Q303" s="19">
        <f t="shared" si="82"/>
        <v>0</v>
      </c>
      <c r="R303" s="19">
        <f t="shared" si="82"/>
        <v>0</v>
      </c>
      <c r="S303" s="19">
        <f t="shared" si="82"/>
        <v>0</v>
      </c>
      <c r="T303" s="19">
        <f t="shared" si="82"/>
        <v>0</v>
      </c>
      <c r="U303" s="19">
        <f t="shared" si="82"/>
        <v>0</v>
      </c>
      <c r="V303" s="19">
        <f t="shared" si="82"/>
        <v>0</v>
      </c>
      <c r="W303" s="19">
        <f t="shared" si="82"/>
        <v>0</v>
      </c>
      <c r="X303" s="19">
        <f t="shared" si="82"/>
        <v>0</v>
      </c>
      <c r="Y303" s="19">
        <f t="shared" si="82"/>
        <v>0</v>
      </c>
      <c r="Z303" s="19">
        <f t="shared" si="82"/>
        <v>0</v>
      </c>
      <c r="AA303" s="19">
        <f t="shared" si="82"/>
        <v>0</v>
      </c>
      <c r="AB303" s="19">
        <f t="shared" si="82"/>
        <v>0</v>
      </c>
      <c r="AC303" s="19">
        <f t="shared" si="82"/>
        <v>0</v>
      </c>
      <c r="AD303" s="19">
        <f t="shared" si="82"/>
        <v>0</v>
      </c>
      <c r="AE303" s="19">
        <f t="shared" si="82"/>
        <v>0</v>
      </c>
      <c r="AF303" s="19">
        <f t="shared" si="82"/>
        <v>0</v>
      </c>
      <c r="AG303" s="19">
        <f t="shared" si="82"/>
        <v>0</v>
      </c>
      <c r="AH303" s="19">
        <f t="shared" si="82"/>
        <v>0</v>
      </c>
      <c r="AI303" s="19">
        <f t="shared" si="82"/>
        <v>0</v>
      </c>
      <c r="AJ303" s="19">
        <f t="shared" si="82"/>
        <v>0</v>
      </c>
      <c r="AK303" s="19">
        <f t="shared" si="82"/>
        <v>0</v>
      </c>
      <c r="AL303" s="19">
        <f t="shared" si="82"/>
        <v>0</v>
      </c>
      <c r="AM303" s="20">
        <f t="shared" si="82"/>
        <v>3000</v>
      </c>
    </row>
    <row r="304" spans="1:39" ht="12.75">
      <c r="A304" s="17"/>
      <c r="B304" s="6"/>
      <c r="C304" s="17" t="s">
        <v>88</v>
      </c>
      <c r="D304" s="39" t="s">
        <v>89</v>
      </c>
      <c r="E304" s="28">
        <v>3000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4">
        <v>3000</v>
      </c>
    </row>
    <row r="305" spans="1:39" ht="13.5">
      <c r="A305" s="25" t="s">
        <v>177</v>
      </c>
      <c r="B305" s="25"/>
      <c r="C305" s="25"/>
      <c r="D305" s="31" t="s">
        <v>178</v>
      </c>
      <c r="E305" s="27" t="e">
        <f>SUM(E306+E332+E357+E363+#REF!)</f>
        <v>#REF!</v>
      </c>
      <c r="F305" s="27" t="e">
        <f>SUM(F306+F332+F357+F363+#REF!)</f>
        <v>#REF!</v>
      </c>
      <c r="G305" s="27" t="e">
        <f>SUM(G306+G332+G357+G363+#REF!)</f>
        <v>#REF!</v>
      </c>
      <c r="H305" s="27" t="e">
        <f>SUM(H306+H332+H357+H363+#REF!)</f>
        <v>#REF!</v>
      </c>
      <c r="I305" s="27" t="e">
        <f>SUM(I306+I332+I357+I363+#REF!)</f>
        <v>#REF!</v>
      </c>
      <c r="J305" s="27" t="e">
        <f>SUM(J306+J332+J357+J363+#REF!)</f>
        <v>#REF!</v>
      </c>
      <c r="K305" s="27" t="e">
        <f>SUM(K306+K332+K357+K363+#REF!)</f>
        <v>#REF!</v>
      </c>
      <c r="L305" s="27" t="e">
        <f>SUM(L306+L332+L357+L363+#REF!)</f>
        <v>#REF!</v>
      </c>
      <c r="M305" s="27" t="e">
        <f>SUM(M306+M332+M357+M363+#REF!)</f>
        <v>#REF!</v>
      </c>
      <c r="N305" s="27" t="e">
        <f>SUM(N306+N332+N357+N363+#REF!)</f>
        <v>#REF!</v>
      </c>
      <c r="O305" s="27" t="e">
        <f>SUM(O306+O332+O357+O363+#REF!)</f>
        <v>#REF!</v>
      </c>
      <c r="P305" s="27" t="e">
        <f>SUM(P306+P332+P357+P363+#REF!)</f>
        <v>#REF!</v>
      </c>
      <c r="Q305" s="27" t="e">
        <f>SUM(Q306+Q332+Q357+Q363+#REF!)</f>
        <v>#REF!</v>
      </c>
      <c r="R305" s="27" t="e">
        <f>SUM(R306+R332+R357+R363+#REF!)</f>
        <v>#REF!</v>
      </c>
      <c r="S305" s="27" t="e">
        <f>SUM(S306+S332+S357+S363+#REF!)</f>
        <v>#REF!</v>
      </c>
      <c r="T305" s="27" t="e">
        <f>SUM(T306+T332+T357+T363+#REF!)</f>
        <v>#REF!</v>
      </c>
      <c r="U305" s="27" t="e">
        <f>SUM(U306+U332+U357+U363+#REF!)</f>
        <v>#REF!</v>
      </c>
      <c r="V305" s="27" t="e">
        <f>SUM(V306+V332+V357+V363+#REF!)</f>
        <v>#REF!</v>
      </c>
      <c r="W305" s="27" t="e">
        <f>SUM(W306+W332+W357+W363+#REF!)</f>
        <v>#REF!</v>
      </c>
      <c r="X305" s="27" t="e">
        <f>SUM(X306+X332+X357+X363+#REF!)</f>
        <v>#REF!</v>
      </c>
      <c r="Y305" s="27" t="e">
        <f>SUM(Y306+Y332+Y357+Y363+#REF!)</f>
        <v>#REF!</v>
      </c>
      <c r="Z305" s="27" t="e">
        <f>SUM(Z306+Z332+Z357+Z363+#REF!)</f>
        <v>#REF!</v>
      </c>
      <c r="AA305" s="27" t="e">
        <f>SUM(AA306+AA332+AA357+AA363+#REF!)</f>
        <v>#REF!</v>
      </c>
      <c r="AB305" s="27" t="e">
        <f>SUM(AB306+AB332+AB357+AB363+#REF!)</f>
        <v>#REF!</v>
      </c>
      <c r="AC305" s="27" t="e">
        <f>SUM(AC306+AC332+AC357+AC363+#REF!)</f>
        <v>#REF!</v>
      </c>
      <c r="AD305" s="27" t="e">
        <f>SUM(AD306+AD332+AD357+AD363+#REF!)</f>
        <v>#REF!</v>
      </c>
      <c r="AE305" s="27" t="e">
        <f>SUM(AE306+AE332+AE357+AE363+#REF!)</f>
        <v>#REF!</v>
      </c>
      <c r="AF305" s="27" t="e">
        <f>SUM(AF306+AF332+AF357+AF363+#REF!)</f>
        <v>#REF!</v>
      </c>
      <c r="AG305" s="27" t="e">
        <f>SUM(AG306+AG332+AG357+AG363+#REF!)</f>
        <v>#REF!</v>
      </c>
      <c r="AH305" s="27" t="e">
        <f>SUM(AH306+AH332+AH357+AH363+#REF!)</f>
        <v>#REF!</v>
      </c>
      <c r="AI305" s="27" t="e">
        <f>SUM(AI306+AI332+AI357+AI363+#REF!)</f>
        <v>#REF!</v>
      </c>
      <c r="AJ305" s="27" t="e">
        <f>SUM(AJ306+AJ332+AJ357+AJ363+#REF!)</f>
        <v>#REF!</v>
      </c>
      <c r="AK305" s="27" t="e">
        <f>SUM(AK306+AK332+AK357+AK363+#REF!)</f>
        <v>#REF!</v>
      </c>
      <c r="AL305" s="27" t="e">
        <f>SUM(AL306+AL332+AL357+AL363+#REF!)</f>
        <v>#REF!</v>
      </c>
      <c r="AM305" s="27">
        <f>SUM(AM306+AM332+AM357+AM363)</f>
        <v>15893262</v>
      </c>
    </row>
    <row r="306" spans="2:39" ht="12.75">
      <c r="B306" s="6" t="s">
        <v>270</v>
      </c>
      <c r="C306" s="6"/>
      <c r="D306" s="18" t="s">
        <v>271</v>
      </c>
      <c r="E306" s="19">
        <f aca="true" t="shared" si="83" ref="E306:P306">SUM(E307:E328)</f>
        <v>1346044</v>
      </c>
      <c r="F306" s="19">
        <f t="shared" si="83"/>
        <v>0</v>
      </c>
      <c r="G306" s="19">
        <f t="shared" si="83"/>
        <v>0</v>
      </c>
      <c r="H306" s="19">
        <f t="shared" si="83"/>
        <v>0</v>
      </c>
      <c r="I306" s="19">
        <f t="shared" si="83"/>
        <v>0</v>
      </c>
      <c r="J306" s="19">
        <f t="shared" si="83"/>
        <v>0</v>
      </c>
      <c r="K306" s="19">
        <f t="shared" si="83"/>
        <v>0</v>
      </c>
      <c r="L306" s="19">
        <f t="shared" si="83"/>
        <v>0</v>
      </c>
      <c r="M306" s="19">
        <f t="shared" si="83"/>
        <v>0</v>
      </c>
      <c r="N306" s="19">
        <f t="shared" si="83"/>
        <v>0</v>
      </c>
      <c r="O306" s="19">
        <f t="shared" si="83"/>
        <v>0</v>
      </c>
      <c r="P306" s="19">
        <f t="shared" si="83"/>
        <v>0</v>
      </c>
      <c r="Q306" s="19"/>
      <c r="R306" s="19">
        <f aca="true" t="shared" si="84" ref="R306:AL306">SUM(R307:R328)</f>
        <v>0</v>
      </c>
      <c r="S306" s="19">
        <f t="shared" si="84"/>
        <v>0</v>
      </c>
      <c r="T306" s="19">
        <f t="shared" si="84"/>
        <v>0</v>
      </c>
      <c r="U306" s="19">
        <f t="shared" si="84"/>
        <v>0</v>
      </c>
      <c r="V306" s="19">
        <f t="shared" si="84"/>
        <v>0</v>
      </c>
      <c r="W306" s="19">
        <f t="shared" si="84"/>
        <v>0</v>
      </c>
      <c r="X306" s="19">
        <f t="shared" si="84"/>
        <v>0</v>
      </c>
      <c r="Y306" s="19">
        <f t="shared" si="84"/>
        <v>0</v>
      </c>
      <c r="Z306" s="19">
        <f t="shared" si="84"/>
        <v>0</v>
      </c>
      <c r="AA306" s="19">
        <f t="shared" si="84"/>
        <v>0</v>
      </c>
      <c r="AB306" s="19">
        <f t="shared" si="84"/>
        <v>970000</v>
      </c>
      <c r="AC306" s="19">
        <f t="shared" si="84"/>
        <v>1200000</v>
      </c>
      <c r="AD306" s="19">
        <f t="shared" si="84"/>
        <v>0</v>
      </c>
      <c r="AE306" s="19">
        <f t="shared" si="84"/>
        <v>0</v>
      </c>
      <c r="AF306" s="19">
        <f t="shared" si="84"/>
        <v>0</v>
      </c>
      <c r="AG306" s="19">
        <f t="shared" si="84"/>
        <v>0</v>
      </c>
      <c r="AH306" s="19">
        <f t="shared" si="84"/>
        <v>0</v>
      </c>
      <c r="AI306" s="19">
        <f t="shared" si="84"/>
        <v>0</v>
      </c>
      <c r="AJ306" s="19">
        <f t="shared" si="84"/>
        <v>0</v>
      </c>
      <c r="AK306" s="19">
        <f t="shared" si="84"/>
        <v>116321</v>
      </c>
      <c r="AL306" s="19">
        <f t="shared" si="84"/>
        <v>0</v>
      </c>
      <c r="AM306" s="20">
        <f>SUM(AM307:AM331)</f>
        <v>3604626</v>
      </c>
    </row>
    <row r="307" spans="1:39" ht="36.75">
      <c r="A307" s="17"/>
      <c r="B307" s="17"/>
      <c r="C307" s="17" t="s">
        <v>272</v>
      </c>
      <c r="D307" s="21" t="s">
        <v>273</v>
      </c>
      <c r="E307" s="28">
        <v>1112033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4">
        <v>856686</v>
      </c>
    </row>
    <row r="308" spans="1:39" ht="12.75">
      <c r="A308" s="17"/>
      <c r="B308" s="17"/>
      <c r="C308" s="17" t="s">
        <v>102</v>
      </c>
      <c r="D308" s="21" t="s">
        <v>103</v>
      </c>
      <c r="E308" s="22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>
        <v>22500</v>
      </c>
      <c r="AC308" s="23">
        <v>24000</v>
      </c>
      <c r="AD308" s="23"/>
      <c r="AE308" s="23"/>
      <c r="AF308" s="23"/>
      <c r="AG308" s="23"/>
      <c r="AH308" s="23"/>
      <c r="AI308" s="23"/>
      <c r="AJ308" s="23"/>
      <c r="AK308" s="23">
        <v>116321</v>
      </c>
      <c r="AL308" s="23"/>
      <c r="AM308" s="24">
        <v>55400</v>
      </c>
    </row>
    <row r="309" spans="1:39" ht="12.75">
      <c r="A309" s="17"/>
      <c r="B309" s="17"/>
      <c r="C309" s="17" t="s">
        <v>274</v>
      </c>
      <c r="D309" s="21" t="s">
        <v>275</v>
      </c>
      <c r="E309" s="22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>
        <v>12000</v>
      </c>
      <c r="AC309" s="23">
        <v>14800</v>
      </c>
      <c r="AD309" s="23"/>
      <c r="AE309" s="23"/>
      <c r="AF309" s="23"/>
      <c r="AG309" s="23"/>
      <c r="AH309" s="23"/>
      <c r="AI309" s="23"/>
      <c r="AJ309" s="23"/>
      <c r="AK309" s="23"/>
      <c r="AL309" s="23"/>
      <c r="AM309" s="24">
        <v>223340</v>
      </c>
    </row>
    <row r="310" spans="1:39" ht="12.75">
      <c r="A310" s="17"/>
      <c r="B310" s="17"/>
      <c r="C310" s="17" t="s">
        <v>104</v>
      </c>
      <c r="D310" s="21" t="s">
        <v>105</v>
      </c>
      <c r="E310" s="22">
        <v>164943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>
        <v>477300</v>
      </c>
      <c r="AC310" s="23">
        <v>680000</v>
      </c>
      <c r="AD310" s="23"/>
      <c r="AE310" s="23"/>
      <c r="AF310" s="23"/>
      <c r="AG310" s="23"/>
      <c r="AH310" s="23"/>
      <c r="AI310" s="23"/>
      <c r="AJ310" s="23"/>
      <c r="AK310" s="23"/>
      <c r="AL310" s="23"/>
      <c r="AM310" s="24">
        <v>1375076</v>
      </c>
    </row>
    <row r="311" spans="1:39" ht="12.75">
      <c r="A311" s="17"/>
      <c r="B311" s="17"/>
      <c r="C311" s="17" t="s">
        <v>108</v>
      </c>
      <c r="D311" s="21" t="s">
        <v>109</v>
      </c>
      <c r="E311" s="22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>
        <v>40700</v>
      </c>
      <c r="AC311" s="23">
        <v>54033</v>
      </c>
      <c r="AD311" s="23"/>
      <c r="AE311" s="23"/>
      <c r="AF311" s="23"/>
      <c r="AG311" s="23"/>
      <c r="AH311" s="23"/>
      <c r="AI311" s="23"/>
      <c r="AJ311" s="23"/>
      <c r="AK311" s="23"/>
      <c r="AL311" s="23"/>
      <c r="AM311" s="24">
        <v>104720</v>
      </c>
    </row>
    <row r="312" spans="1:39" ht="12.75">
      <c r="A312" s="17"/>
      <c r="B312" s="17"/>
      <c r="C312" s="17" t="s">
        <v>110</v>
      </c>
      <c r="D312" s="21" t="s">
        <v>111</v>
      </c>
      <c r="E312" s="22">
        <v>28420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>
        <v>90000</v>
      </c>
      <c r="AC312" s="23">
        <v>99568</v>
      </c>
      <c r="AD312" s="23"/>
      <c r="AE312" s="23"/>
      <c r="AF312" s="23"/>
      <c r="AG312" s="23"/>
      <c r="AH312" s="23"/>
      <c r="AI312" s="23"/>
      <c r="AJ312" s="23"/>
      <c r="AK312" s="23"/>
      <c r="AL312" s="23"/>
      <c r="AM312" s="24">
        <v>254242</v>
      </c>
    </row>
    <row r="313" spans="1:39" ht="12.75">
      <c r="A313" s="17"/>
      <c r="B313" s="17"/>
      <c r="C313" s="17" t="s">
        <v>112</v>
      </c>
      <c r="D313" s="21" t="s">
        <v>113</v>
      </c>
      <c r="E313" s="22">
        <v>4041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>
        <v>12000</v>
      </c>
      <c r="AC313" s="23">
        <v>16399</v>
      </c>
      <c r="AD313" s="23"/>
      <c r="AE313" s="23"/>
      <c r="AF313" s="23"/>
      <c r="AG313" s="23"/>
      <c r="AH313" s="23"/>
      <c r="AI313" s="23"/>
      <c r="AJ313" s="23"/>
      <c r="AK313" s="23"/>
      <c r="AL313" s="23"/>
      <c r="AM313" s="24">
        <v>37722</v>
      </c>
    </row>
    <row r="314" spans="1:39" ht="12.75">
      <c r="A314" s="17"/>
      <c r="B314" s="17"/>
      <c r="C314" s="17" t="s">
        <v>144</v>
      </c>
      <c r="D314" s="21" t="s">
        <v>145</v>
      </c>
      <c r="E314" s="22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4">
        <v>4500</v>
      </c>
    </row>
    <row r="315" spans="1:39" ht="12.75">
      <c r="A315" s="17"/>
      <c r="B315" s="17"/>
      <c r="C315" s="17" t="s">
        <v>88</v>
      </c>
      <c r="D315" s="21" t="s">
        <v>89</v>
      </c>
      <c r="E315" s="22">
        <v>36607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>
        <v>70000</v>
      </c>
      <c r="AC315" s="23">
        <v>22553</v>
      </c>
      <c r="AD315" s="23"/>
      <c r="AE315" s="23"/>
      <c r="AF315" s="23"/>
      <c r="AG315" s="23"/>
      <c r="AH315" s="23"/>
      <c r="AI315" s="23"/>
      <c r="AJ315" s="23"/>
      <c r="AK315" s="23"/>
      <c r="AL315" s="23"/>
      <c r="AM315" s="24">
        <v>137500</v>
      </c>
    </row>
    <row r="316" spans="1:39" ht="12.75">
      <c r="A316" s="17"/>
      <c r="B316" s="17"/>
      <c r="C316" s="17" t="s">
        <v>162</v>
      </c>
      <c r="D316" s="21" t="s">
        <v>163</v>
      </c>
      <c r="E316" s="22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>
        <v>80500</v>
      </c>
      <c r="AC316" s="23">
        <v>77000</v>
      </c>
      <c r="AD316" s="23"/>
      <c r="AE316" s="23"/>
      <c r="AF316" s="23"/>
      <c r="AG316" s="23"/>
      <c r="AH316" s="23"/>
      <c r="AI316" s="23"/>
      <c r="AJ316" s="23"/>
      <c r="AK316" s="23"/>
      <c r="AL316" s="23"/>
      <c r="AM316" s="24">
        <v>158311</v>
      </c>
    </row>
    <row r="317" spans="1:39" ht="12.75">
      <c r="A317" s="17"/>
      <c r="B317" s="17"/>
      <c r="C317" s="17" t="s">
        <v>114</v>
      </c>
      <c r="D317" s="39" t="s">
        <v>115</v>
      </c>
      <c r="E317" s="22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>
        <v>6000</v>
      </c>
      <c r="AC317" s="23">
        <v>5500</v>
      </c>
      <c r="AD317" s="23"/>
      <c r="AE317" s="23"/>
      <c r="AF317" s="23"/>
      <c r="AG317" s="23"/>
      <c r="AH317" s="23"/>
      <c r="AI317" s="23"/>
      <c r="AJ317" s="23"/>
      <c r="AK317" s="23"/>
      <c r="AL317" s="23"/>
      <c r="AM317" s="24">
        <v>12300</v>
      </c>
    </row>
    <row r="318" spans="1:39" ht="12.75">
      <c r="A318" s="17"/>
      <c r="B318" s="17"/>
      <c r="C318" s="17" t="s">
        <v>243</v>
      </c>
      <c r="D318" s="21" t="s">
        <v>244</v>
      </c>
      <c r="E318" s="22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>
        <v>6000</v>
      </c>
      <c r="AC318" s="23">
        <v>2000</v>
      </c>
      <c r="AD318" s="23"/>
      <c r="AE318" s="23"/>
      <c r="AF318" s="23"/>
      <c r="AG318" s="23"/>
      <c r="AH318" s="23"/>
      <c r="AI318" s="23"/>
      <c r="AJ318" s="23"/>
      <c r="AK318" s="23"/>
      <c r="AL318" s="23"/>
      <c r="AM318" s="24">
        <v>12000</v>
      </c>
    </row>
    <row r="319" spans="1:39" ht="12.75">
      <c r="A319" s="17"/>
      <c r="B319" s="17"/>
      <c r="C319" s="17" t="s">
        <v>116</v>
      </c>
      <c r="D319" s="39" t="s">
        <v>117</v>
      </c>
      <c r="E319" s="22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>
        <v>40000</v>
      </c>
      <c r="AC319" s="23">
        <v>85000</v>
      </c>
      <c r="AD319" s="23"/>
      <c r="AE319" s="23"/>
      <c r="AF319" s="23"/>
      <c r="AG319" s="23"/>
      <c r="AH319" s="23"/>
      <c r="AI319" s="23"/>
      <c r="AJ319" s="23"/>
      <c r="AK319" s="23"/>
      <c r="AL319" s="23"/>
      <c r="AM319" s="24">
        <v>103000</v>
      </c>
    </row>
    <row r="320" spans="1:39" ht="12.75">
      <c r="A320" s="17"/>
      <c r="B320" s="17"/>
      <c r="C320" s="17" t="s">
        <v>118</v>
      </c>
      <c r="D320" s="21" t="s">
        <v>119</v>
      </c>
      <c r="E320" s="22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>
        <v>10000</v>
      </c>
      <c r="AC320" s="23">
        <v>5000</v>
      </c>
      <c r="AD320" s="23"/>
      <c r="AE320" s="23"/>
      <c r="AF320" s="23"/>
      <c r="AG320" s="23"/>
      <c r="AH320" s="23"/>
      <c r="AI320" s="23"/>
      <c r="AJ320" s="23"/>
      <c r="AK320" s="23"/>
      <c r="AL320" s="23"/>
      <c r="AM320" s="24">
        <v>14000</v>
      </c>
    </row>
    <row r="321" spans="1:39" ht="12.75">
      <c r="A321" s="17"/>
      <c r="B321" s="17"/>
      <c r="C321" s="17" t="s">
        <v>120</v>
      </c>
      <c r="D321" s="21" t="s">
        <v>121</v>
      </c>
      <c r="E321" s="22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>
        <v>1000</v>
      </c>
      <c r="AD321" s="23"/>
      <c r="AE321" s="23"/>
      <c r="AF321" s="23"/>
      <c r="AG321" s="23"/>
      <c r="AH321" s="23"/>
      <c r="AI321" s="23"/>
      <c r="AJ321" s="23"/>
      <c r="AK321" s="23"/>
      <c r="AL321" s="23"/>
      <c r="AM321" s="24">
        <v>1000</v>
      </c>
    </row>
    <row r="322" spans="1:39" ht="12.75">
      <c r="A322" s="17"/>
      <c r="B322" s="17"/>
      <c r="C322" s="17" t="s">
        <v>82</v>
      </c>
      <c r="D322" s="39" t="s">
        <v>83</v>
      </c>
      <c r="E322" s="22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>
        <v>70000</v>
      </c>
      <c r="AC322" s="23">
        <v>70340</v>
      </c>
      <c r="AD322" s="23"/>
      <c r="AE322" s="23"/>
      <c r="AF322" s="23"/>
      <c r="AG322" s="23"/>
      <c r="AH322" s="23"/>
      <c r="AI322" s="23"/>
      <c r="AJ322" s="23"/>
      <c r="AK322" s="23"/>
      <c r="AL322" s="23"/>
      <c r="AM322" s="24">
        <v>133200</v>
      </c>
    </row>
    <row r="323" spans="1:39" ht="12.75">
      <c r="A323" s="17"/>
      <c r="B323" s="17"/>
      <c r="C323" s="17" t="s">
        <v>164</v>
      </c>
      <c r="D323" s="39" t="s">
        <v>165</v>
      </c>
      <c r="E323" s="22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4">
        <v>2700</v>
      </c>
    </row>
    <row r="324" spans="1:39" ht="24.75">
      <c r="A324" s="17"/>
      <c r="B324" s="17"/>
      <c r="C324" s="17" t="s">
        <v>122</v>
      </c>
      <c r="D324" s="21" t="s">
        <v>276</v>
      </c>
      <c r="E324" s="22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4">
        <v>2000</v>
      </c>
    </row>
    <row r="325" spans="1:39" ht="24.75">
      <c r="A325" s="17"/>
      <c r="B325" s="17"/>
      <c r="C325" s="17" t="s">
        <v>124</v>
      </c>
      <c r="D325" s="21" t="s">
        <v>245</v>
      </c>
      <c r="E325" s="22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4">
        <v>20700</v>
      </c>
    </row>
    <row r="326" spans="1:39" ht="12.75">
      <c r="A326" s="17"/>
      <c r="B326" s="17"/>
      <c r="C326" s="17" t="s">
        <v>126</v>
      </c>
      <c r="D326" s="39" t="s">
        <v>127</v>
      </c>
      <c r="E326" s="22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>
        <v>1000</v>
      </c>
      <c r="AC326" s="23">
        <v>1000</v>
      </c>
      <c r="AD326" s="23"/>
      <c r="AE326" s="23"/>
      <c r="AF326" s="23"/>
      <c r="AG326" s="23"/>
      <c r="AH326" s="23"/>
      <c r="AI326" s="23"/>
      <c r="AJ326" s="23"/>
      <c r="AK326" s="23"/>
      <c r="AL326" s="23"/>
      <c r="AM326" s="24">
        <v>2000</v>
      </c>
    </row>
    <row r="327" spans="1:39" ht="12.75">
      <c r="A327" s="17"/>
      <c r="B327" s="17"/>
      <c r="C327" s="17" t="s">
        <v>90</v>
      </c>
      <c r="D327" s="21" t="s">
        <v>91</v>
      </c>
      <c r="E327" s="22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>
        <v>4000</v>
      </c>
      <c r="AC327" s="23">
        <v>5500</v>
      </c>
      <c r="AD327" s="23"/>
      <c r="AE327" s="23"/>
      <c r="AF327" s="23"/>
      <c r="AG327" s="23"/>
      <c r="AH327" s="23"/>
      <c r="AI327" s="23"/>
      <c r="AJ327" s="23"/>
      <c r="AK327" s="23"/>
      <c r="AL327" s="23"/>
      <c r="AM327" s="24">
        <v>8700</v>
      </c>
    </row>
    <row r="328" spans="1:39" ht="12.75">
      <c r="A328" s="17"/>
      <c r="B328" s="17"/>
      <c r="C328" s="17" t="s">
        <v>128</v>
      </c>
      <c r="D328" s="21" t="s">
        <v>129</v>
      </c>
      <c r="E328" s="22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>
        <v>28000</v>
      </c>
      <c r="AC328" s="23">
        <v>36307</v>
      </c>
      <c r="AD328" s="23"/>
      <c r="AE328" s="23"/>
      <c r="AF328" s="23"/>
      <c r="AG328" s="23"/>
      <c r="AH328" s="23"/>
      <c r="AI328" s="23"/>
      <c r="AJ328" s="23"/>
      <c r="AK328" s="23"/>
      <c r="AL328" s="23"/>
      <c r="AM328" s="24">
        <v>71229</v>
      </c>
    </row>
    <row r="329" spans="1:39" ht="24.75">
      <c r="A329" s="17"/>
      <c r="B329" s="17"/>
      <c r="C329" s="17" t="s">
        <v>132</v>
      </c>
      <c r="D329" s="21" t="s">
        <v>133</v>
      </c>
      <c r="E329" s="22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4">
        <v>8000</v>
      </c>
    </row>
    <row r="330" spans="1:39" ht="24.75">
      <c r="A330" s="17"/>
      <c r="B330" s="17"/>
      <c r="C330" s="17" t="s">
        <v>134</v>
      </c>
      <c r="D330" s="21" t="s">
        <v>135</v>
      </c>
      <c r="E330" s="2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4">
        <v>2800</v>
      </c>
    </row>
    <row r="331" spans="1:39" ht="12.75">
      <c r="A331" s="17"/>
      <c r="B331" s="17"/>
      <c r="C331" s="17" t="s">
        <v>136</v>
      </c>
      <c r="D331" s="21" t="s">
        <v>137</v>
      </c>
      <c r="E331" s="2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4">
        <v>3500</v>
      </c>
    </row>
    <row r="332" spans="1:39" ht="12.75">
      <c r="A332" s="17"/>
      <c r="B332" s="6" t="s">
        <v>277</v>
      </c>
      <c r="C332" s="6"/>
      <c r="D332" s="33" t="s">
        <v>278</v>
      </c>
      <c r="E332" s="19">
        <f aca="true" t="shared" si="85" ref="E332:P332">SUM(E333:E355)</f>
        <v>1087410</v>
      </c>
      <c r="F332" s="19">
        <f t="shared" si="85"/>
        <v>0</v>
      </c>
      <c r="G332" s="19">
        <f t="shared" si="85"/>
        <v>0</v>
      </c>
      <c r="H332" s="19">
        <f t="shared" si="85"/>
        <v>0</v>
      </c>
      <c r="I332" s="19">
        <f t="shared" si="85"/>
        <v>0</v>
      </c>
      <c r="J332" s="19">
        <f t="shared" si="85"/>
        <v>0</v>
      </c>
      <c r="K332" s="19">
        <f t="shared" si="85"/>
        <v>0</v>
      </c>
      <c r="L332" s="19">
        <f t="shared" si="85"/>
        <v>0</v>
      </c>
      <c r="M332" s="19">
        <f t="shared" si="85"/>
        <v>0</v>
      </c>
      <c r="N332" s="19">
        <f t="shared" si="85"/>
        <v>0</v>
      </c>
      <c r="O332" s="19">
        <f t="shared" si="85"/>
        <v>0</v>
      </c>
      <c r="P332" s="19">
        <f t="shared" si="85"/>
        <v>0</v>
      </c>
      <c r="Q332" s="19"/>
      <c r="R332" s="19">
        <f aca="true" t="shared" si="86" ref="R332:AL332">SUM(R333:R355)</f>
        <v>0</v>
      </c>
      <c r="S332" s="19">
        <f t="shared" si="86"/>
        <v>0</v>
      </c>
      <c r="T332" s="19">
        <f t="shared" si="86"/>
        <v>0</v>
      </c>
      <c r="U332" s="19">
        <f t="shared" si="86"/>
        <v>0</v>
      </c>
      <c r="V332" s="19">
        <f t="shared" si="86"/>
        <v>0</v>
      </c>
      <c r="W332" s="19">
        <f t="shared" si="86"/>
        <v>0</v>
      </c>
      <c r="X332" s="19">
        <f t="shared" si="86"/>
        <v>0</v>
      </c>
      <c r="Y332" s="19">
        <f t="shared" si="86"/>
        <v>0</v>
      </c>
      <c r="Z332" s="19">
        <f t="shared" si="86"/>
        <v>0</v>
      </c>
      <c r="AA332" s="19">
        <f t="shared" si="86"/>
        <v>0</v>
      </c>
      <c r="AB332" s="19">
        <f t="shared" si="86"/>
        <v>0</v>
      </c>
      <c r="AC332" s="19">
        <f t="shared" si="86"/>
        <v>0</v>
      </c>
      <c r="AD332" s="19">
        <f t="shared" si="86"/>
        <v>0</v>
      </c>
      <c r="AE332" s="19">
        <f t="shared" si="86"/>
        <v>0</v>
      </c>
      <c r="AF332" s="19">
        <f t="shared" si="86"/>
        <v>0</v>
      </c>
      <c r="AG332" s="19">
        <f t="shared" si="86"/>
        <v>1055538</v>
      </c>
      <c r="AH332" s="19">
        <f t="shared" si="86"/>
        <v>1361700</v>
      </c>
      <c r="AI332" s="19">
        <f t="shared" si="86"/>
        <v>2429190</v>
      </c>
      <c r="AJ332" s="19">
        <f t="shared" si="86"/>
        <v>1967164</v>
      </c>
      <c r="AK332" s="19">
        <f t="shared" si="86"/>
        <v>0</v>
      </c>
      <c r="AL332" s="19">
        <f t="shared" si="86"/>
        <v>0</v>
      </c>
      <c r="AM332" s="20">
        <f>SUM(AM333:AM356)</f>
        <v>8569888</v>
      </c>
    </row>
    <row r="333" spans="1:39" ht="12.75">
      <c r="A333" s="17"/>
      <c r="B333" s="17"/>
      <c r="C333" s="17" t="s">
        <v>102</v>
      </c>
      <c r="D333" s="21" t="s">
        <v>103</v>
      </c>
      <c r="E333" s="22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>
        <v>1941</v>
      </c>
      <c r="AH333" s="23">
        <v>500</v>
      </c>
      <c r="AI333" s="23">
        <v>1000</v>
      </c>
      <c r="AJ333" s="23">
        <v>3000</v>
      </c>
      <c r="AK333" s="23"/>
      <c r="AL333" s="23"/>
      <c r="AM333" s="24">
        <v>9500</v>
      </c>
    </row>
    <row r="334" spans="1:39" ht="12.75">
      <c r="A334" s="17"/>
      <c r="B334" s="17"/>
      <c r="C334" s="17" t="s">
        <v>104</v>
      </c>
      <c r="D334" s="21" t="s">
        <v>105</v>
      </c>
      <c r="E334" s="22">
        <v>545204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>
        <v>418160</v>
      </c>
      <c r="AH334" s="23">
        <v>777770</v>
      </c>
      <c r="AI334" s="23">
        <v>1272000</v>
      </c>
      <c r="AJ334" s="23">
        <v>850000</v>
      </c>
      <c r="AK334" s="23"/>
      <c r="AL334" s="23"/>
      <c r="AM334" s="24">
        <v>4580800</v>
      </c>
    </row>
    <row r="335" spans="1:39" ht="12.75">
      <c r="A335" s="17"/>
      <c r="B335" s="17"/>
      <c r="C335" s="17" t="s">
        <v>108</v>
      </c>
      <c r="D335" s="21" t="s">
        <v>109</v>
      </c>
      <c r="E335" s="22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>
        <v>34930</v>
      </c>
      <c r="AH335" s="23">
        <v>68500</v>
      </c>
      <c r="AI335" s="23">
        <v>102000</v>
      </c>
      <c r="AJ335" s="23">
        <v>69400</v>
      </c>
      <c r="AK335" s="23"/>
      <c r="AL335" s="23"/>
      <c r="AM335" s="24">
        <v>334539</v>
      </c>
    </row>
    <row r="336" spans="1:39" ht="12.75">
      <c r="A336" s="17"/>
      <c r="B336" s="17"/>
      <c r="C336" s="17" t="s">
        <v>110</v>
      </c>
      <c r="D336" s="21" t="s">
        <v>111</v>
      </c>
      <c r="E336" s="22">
        <v>93940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>
        <v>54500</v>
      </c>
      <c r="AH336" s="23">
        <v>150000</v>
      </c>
      <c r="AI336" s="23">
        <v>230000</v>
      </c>
      <c r="AJ336" s="23">
        <v>117080</v>
      </c>
      <c r="AK336" s="23"/>
      <c r="AL336" s="23"/>
      <c r="AM336" s="24">
        <v>807500</v>
      </c>
    </row>
    <row r="337" spans="1:39" ht="12.75">
      <c r="A337" s="17"/>
      <c r="B337" s="17"/>
      <c r="C337" s="17" t="s">
        <v>112</v>
      </c>
      <c r="D337" s="21" t="s">
        <v>113</v>
      </c>
      <c r="E337" s="22">
        <v>13356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>
        <v>5885</v>
      </c>
      <c r="AH337" s="23">
        <v>20730</v>
      </c>
      <c r="AI337" s="23">
        <v>26000</v>
      </c>
      <c r="AJ337" s="23">
        <v>18600</v>
      </c>
      <c r="AK337" s="23"/>
      <c r="AL337" s="23"/>
      <c r="AM337" s="24">
        <v>116461</v>
      </c>
    </row>
    <row r="338" spans="1:39" ht="12.75">
      <c r="A338" s="17"/>
      <c r="B338" s="17"/>
      <c r="C338" s="17" t="s">
        <v>144</v>
      </c>
      <c r="D338" s="21" t="s">
        <v>145</v>
      </c>
      <c r="E338" s="22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>
        <v>10000</v>
      </c>
      <c r="AH338" s="23">
        <v>13000</v>
      </c>
      <c r="AI338" s="23"/>
      <c r="AJ338" s="23">
        <v>4920</v>
      </c>
      <c r="AK338" s="23"/>
      <c r="AL338" s="23"/>
      <c r="AM338" s="24">
        <v>75320</v>
      </c>
    </row>
    <row r="339" spans="1:39" ht="12.75">
      <c r="A339" s="17"/>
      <c r="B339" s="17"/>
      <c r="C339" s="17" t="s">
        <v>88</v>
      </c>
      <c r="D339" s="39" t="s">
        <v>89</v>
      </c>
      <c r="E339" s="22">
        <v>434910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>
        <v>200000</v>
      </c>
      <c r="AH339" s="23">
        <v>14800</v>
      </c>
      <c r="AI339" s="23">
        <v>60000</v>
      </c>
      <c r="AJ339" s="23">
        <v>65000</v>
      </c>
      <c r="AK339" s="23"/>
      <c r="AL339" s="23"/>
      <c r="AM339" s="24">
        <v>372450</v>
      </c>
    </row>
    <row r="340" spans="1:39" ht="12.75">
      <c r="A340" s="17"/>
      <c r="B340" s="17"/>
      <c r="C340" s="17" t="s">
        <v>162</v>
      </c>
      <c r="D340" s="39" t="s">
        <v>163</v>
      </c>
      <c r="E340" s="22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>
        <v>4000</v>
      </c>
      <c r="AH340" s="23">
        <v>160000</v>
      </c>
      <c r="AI340" s="23"/>
      <c r="AJ340" s="23"/>
      <c r="AK340" s="23"/>
      <c r="AL340" s="23"/>
      <c r="AM340" s="24">
        <v>199500</v>
      </c>
    </row>
    <row r="341" spans="1:39" ht="12.75">
      <c r="A341" s="17"/>
      <c r="B341" s="17"/>
      <c r="C341" s="17" t="s">
        <v>114</v>
      </c>
      <c r="D341" s="39" t="s">
        <v>115</v>
      </c>
      <c r="E341" s="22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>
        <v>16000</v>
      </c>
      <c r="AH341" s="23">
        <v>15000</v>
      </c>
      <c r="AI341" s="23">
        <v>10000</v>
      </c>
      <c r="AJ341" s="23">
        <v>20000</v>
      </c>
      <c r="AK341" s="23"/>
      <c r="AL341" s="23"/>
      <c r="AM341" s="24">
        <v>70000</v>
      </c>
    </row>
    <row r="342" spans="1:39" ht="12.75">
      <c r="A342" s="17"/>
      <c r="B342" s="17"/>
      <c r="C342" s="17" t="s">
        <v>116</v>
      </c>
      <c r="D342" s="39" t="s">
        <v>117</v>
      </c>
      <c r="E342" s="22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>
        <v>38000</v>
      </c>
      <c r="AH342" s="23">
        <v>71000</v>
      </c>
      <c r="AI342" s="23">
        <v>170000</v>
      </c>
      <c r="AJ342" s="23">
        <v>140000</v>
      </c>
      <c r="AK342" s="23"/>
      <c r="AL342" s="23"/>
      <c r="AM342" s="24">
        <v>390000</v>
      </c>
    </row>
    <row r="343" spans="1:39" ht="12.75">
      <c r="A343" s="17"/>
      <c r="B343" s="17"/>
      <c r="C343" s="17" t="s">
        <v>118</v>
      </c>
      <c r="D343" s="39" t="s">
        <v>119</v>
      </c>
      <c r="E343" s="22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>
        <v>25000</v>
      </c>
      <c r="AH343" s="23">
        <v>5000</v>
      </c>
      <c r="AI343" s="23">
        <v>30000</v>
      </c>
      <c r="AJ343" s="23">
        <v>50000</v>
      </c>
      <c r="AK343" s="23"/>
      <c r="AL343" s="23"/>
      <c r="AM343" s="24">
        <v>154000</v>
      </c>
    </row>
    <row r="344" spans="1:39" ht="12.75">
      <c r="A344" s="17"/>
      <c r="B344" s="17"/>
      <c r="C344" s="17" t="s">
        <v>120</v>
      </c>
      <c r="D344" s="39" t="s">
        <v>121</v>
      </c>
      <c r="E344" s="22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>
        <v>1000</v>
      </c>
      <c r="AH344" s="23">
        <v>1000</v>
      </c>
      <c r="AI344" s="23">
        <v>2000</v>
      </c>
      <c r="AJ344" s="23">
        <v>4000</v>
      </c>
      <c r="AK344" s="23"/>
      <c r="AL344" s="23"/>
      <c r="AM344" s="24">
        <v>8500</v>
      </c>
    </row>
    <row r="345" spans="1:39" ht="12.75">
      <c r="A345" s="17"/>
      <c r="B345" s="17"/>
      <c r="C345" s="17" t="s">
        <v>82</v>
      </c>
      <c r="D345" s="39" t="s">
        <v>83</v>
      </c>
      <c r="E345" s="22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>
        <v>202063</v>
      </c>
      <c r="AH345" s="23">
        <v>19400</v>
      </c>
      <c r="AI345" s="23">
        <v>448690</v>
      </c>
      <c r="AJ345" s="23">
        <v>553364</v>
      </c>
      <c r="AK345" s="23"/>
      <c r="AL345" s="23"/>
      <c r="AM345" s="24">
        <v>1097548</v>
      </c>
    </row>
    <row r="346" spans="1:39" ht="12.75">
      <c r="A346" s="17"/>
      <c r="B346" s="17"/>
      <c r="C346" s="17" t="s">
        <v>164</v>
      </c>
      <c r="D346" s="39" t="s">
        <v>165</v>
      </c>
      <c r="E346" s="22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>
        <v>2150</v>
      </c>
      <c r="AH346" s="23">
        <v>600</v>
      </c>
      <c r="AI346" s="23"/>
      <c r="AJ346" s="23"/>
      <c r="AK346" s="23"/>
      <c r="AL346" s="23"/>
      <c r="AM346" s="24">
        <v>4300</v>
      </c>
    </row>
    <row r="347" spans="1:39" ht="24.75">
      <c r="A347" s="17"/>
      <c r="B347" s="17"/>
      <c r="C347" s="17" t="s">
        <v>122</v>
      </c>
      <c r="D347" s="21" t="s">
        <v>276</v>
      </c>
      <c r="E347" s="22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4">
        <v>3510</v>
      </c>
    </row>
    <row r="348" spans="1:39" ht="24.75">
      <c r="A348" s="17"/>
      <c r="B348" s="17"/>
      <c r="C348" s="17" t="s">
        <v>124</v>
      </c>
      <c r="D348" s="21" t="s">
        <v>245</v>
      </c>
      <c r="E348" s="22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4">
        <v>23300</v>
      </c>
    </row>
    <row r="349" spans="1:39" ht="12.75">
      <c r="A349" s="17"/>
      <c r="B349" s="17"/>
      <c r="C349" s="17" t="s">
        <v>126</v>
      </c>
      <c r="D349" s="39" t="s">
        <v>127</v>
      </c>
      <c r="E349" s="22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>
        <v>1000</v>
      </c>
      <c r="AH349" s="23">
        <v>500</v>
      </c>
      <c r="AI349" s="23"/>
      <c r="AJ349" s="23">
        <v>3000</v>
      </c>
      <c r="AK349" s="23"/>
      <c r="AL349" s="23"/>
      <c r="AM349" s="24">
        <v>5700</v>
      </c>
    </row>
    <row r="350" spans="1:39" ht="12.75">
      <c r="A350" s="17"/>
      <c r="B350" s="17"/>
      <c r="C350" s="17" t="s">
        <v>90</v>
      </c>
      <c r="D350" s="39" t="s">
        <v>91</v>
      </c>
      <c r="E350" s="22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>
        <v>14000</v>
      </c>
      <c r="AH350" s="23">
        <v>2700</v>
      </c>
      <c r="AI350" s="23">
        <v>7000</v>
      </c>
      <c r="AJ350" s="23">
        <v>10000</v>
      </c>
      <c r="AK350" s="23"/>
      <c r="AL350" s="23"/>
      <c r="AM350" s="24">
        <v>27700</v>
      </c>
    </row>
    <row r="351" spans="1:39" ht="12.75">
      <c r="A351" s="17"/>
      <c r="B351" s="17"/>
      <c r="C351" s="17" t="s">
        <v>128</v>
      </c>
      <c r="D351" s="39" t="s">
        <v>129</v>
      </c>
      <c r="E351" s="22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>
        <v>19250</v>
      </c>
      <c r="AH351" s="23">
        <v>41200</v>
      </c>
      <c r="AI351" s="23">
        <v>58700</v>
      </c>
      <c r="AJ351" s="23">
        <v>46800</v>
      </c>
      <c r="AK351" s="23"/>
      <c r="AL351" s="23"/>
      <c r="AM351" s="24">
        <v>203760</v>
      </c>
    </row>
    <row r="352" spans="1:39" ht="12.75">
      <c r="A352" s="17"/>
      <c r="B352" s="17"/>
      <c r="C352" s="17" t="s">
        <v>92</v>
      </c>
      <c r="D352" s="39" t="s">
        <v>93</v>
      </c>
      <c r="E352" s="22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>
        <v>7659</v>
      </c>
      <c r="AH352" s="23"/>
      <c r="AI352" s="23">
        <v>11800</v>
      </c>
      <c r="AJ352" s="23">
        <v>12000</v>
      </c>
      <c r="AK352" s="23"/>
      <c r="AL352" s="23"/>
      <c r="AM352" s="24">
        <v>33067</v>
      </c>
    </row>
    <row r="353" spans="1:39" ht="24.75">
      <c r="A353" s="17"/>
      <c r="B353" s="17"/>
      <c r="C353" s="17" t="s">
        <v>132</v>
      </c>
      <c r="D353" s="21" t="s">
        <v>133</v>
      </c>
      <c r="E353" s="22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4">
        <v>7000</v>
      </c>
    </row>
    <row r="354" spans="1:39" ht="24.75">
      <c r="A354" s="17"/>
      <c r="B354" s="17"/>
      <c r="C354" s="17" t="s">
        <v>134</v>
      </c>
      <c r="D354" s="21" t="s">
        <v>135</v>
      </c>
      <c r="E354" s="22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4">
        <v>6933</v>
      </c>
    </row>
    <row r="355" spans="1:39" ht="12.75">
      <c r="A355" s="17"/>
      <c r="B355" s="17"/>
      <c r="C355" s="17" t="s">
        <v>136</v>
      </c>
      <c r="D355" s="21" t="s">
        <v>137</v>
      </c>
      <c r="E355" s="22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4">
        <v>10000</v>
      </c>
    </row>
    <row r="356" spans="1:39" ht="12.75">
      <c r="A356" s="17"/>
      <c r="B356" s="17"/>
      <c r="C356" s="17" t="s">
        <v>169</v>
      </c>
      <c r="D356" s="21" t="s">
        <v>170</v>
      </c>
      <c r="E356" s="22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4">
        <v>28500</v>
      </c>
    </row>
    <row r="357" spans="1:39" ht="12.75">
      <c r="A357" s="17"/>
      <c r="B357" s="6" t="s">
        <v>279</v>
      </c>
      <c r="C357" s="6"/>
      <c r="D357" s="33" t="s">
        <v>280</v>
      </c>
      <c r="E357" s="19">
        <f>SUM(E358:E362)</f>
        <v>81708</v>
      </c>
      <c r="F357" s="19">
        <f aca="true" t="shared" si="87" ref="F357:P357">SUM(F359:F359)</f>
        <v>0</v>
      </c>
      <c r="G357" s="19">
        <f t="shared" si="87"/>
        <v>0</v>
      </c>
      <c r="H357" s="19">
        <f t="shared" si="87"/>
        <v>0</v>
      </c>
      <c r="I357" s="19">
        <f t="shared" si="87"/>
        <v>0</v>
      </c>
      <c r="J357" s="19">
        <f t="shared" si="87"/>
        <v>0</v>
      </c>
      <c r="K357" s="19">
        <f t="shared" si="87"/>
        <v>0</v>
      </c>
      <c r="L357" s="19">
        <f t="shared" si="87"/>
        <v>0</v>
      </c>
      <c r="M357" s="19">
        <f t="shared" si="87"/>
        <v>0</v>
      </c>
      <c r="N357" s="19">
        <f t="shared" si="87"/>
        <v>0</v>
      </c>
      <c r="O357" s="19">
        <f t="shared" si="87"/>
        <v>0</v>
      </c>
      <c r="P357" s="19">
        <f t="shared" si="87"/>
        <v>0</v>
      </c>
      <c r="Q357" s="19"/>
      <c r="R357" s="19">
        <f aca="true" t="shared" si="88" ref="R357:AL357">SUM(R359:R359)</f>
        <v>0</v>
      </c>
      <c r="S357" s="19">
        <f t="shared" si="88"/>
        <v>0</v>
      </c>
      <c r="T357" s="19">
        <f t="shared" si="88"/>
        <v>0</v>
      </c>
      <c r="U357" s="19">
        <f t="shared" si="88"/>
        <v>0</v>
      </c>
      <c r="V357" s="19">
        <f t="shared" si="88"/>
        <v>0</v>
      </c>
      <c r="W357" s="19">
        <f t="shared" si="88"/>
        <v>0</v>
      </c>
      <c r="X357" s="19">
        <f t="shared" si="88"/>
        <v>0</v>
      </c>
      <c r="Y357" s="19">
        <f t="shared" si="88"/>
        <v>0</v>
      </c>
      <c r="Z357" s="19">
        <f t="shared" si="88"/>
        <v>0</v>
      </c>
      <c r="AA357" s="19">
        <f t="shared" si="88"/>
        <v>0</v>
      </c>
      <c r="AB357" s="19">
        <f t="shared" si="88"/>
        <v>0</v>
      </c>
      <c r="AC357" s="19">
        <f t="shared" si="88"/>
        <v>0</v>
      </c>
      <c r="AD357" s="19">
        <f t="shared" si="88"/>
        <v>0</v>
      </c>
      <c r="AE357" s="19">
        <f t="shared" si="88"/>
        <v>0</v>
      </c>
      <c r="AF357" s="19">
        <f t="shared" si="88"/>
        <v>0</v>
      </c>
      <c r="AG357" s="19">
        <f t="shared" si="88"/>
        <v>0</v>
      </c>
      <c r="AH357" s="19">
        <f t="shared" si="88"/>
        <v>0</v>
      </c>
      <c r="AI357" s="19">
        <f t="shared" si="88"/>
        <v>0</v>
      </c>
      <c r="AJ357" s="19">
        <f t="shared" si="88"/>
        <v>0</v>
      </c>
      <c r="AK357" s="19">
        <f t="shared" si="88"/>
        <v>2978292</v>
      </c>
      <c r="AL357" s="19">
        <f t="shared" si="88"/>
        <v>0</v>
      </c>
      <c r="AM357" s="20">
        <f>SUM(AM358:AM362)</f>
        <v>3265116</v>
      </c>
    </row>
    <row r="358" spans="1:39" ht="36.75">
      <c r="A358" s="17"/>
      <c r="B358" s="6"/>
      <c r="C358" s="17" t="s">
        <v>272</v>
      </c>
      <c r="D358" s="21" t="s">
        <v>273</v>
      </c>
      <c r="E358" s="28">
        <v>46685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24">
        <v>210866</v>
      </c>
    </row>
    <row r="359" spans="1:39" ht="12.75">
      <c r="A359" s="17"/>
      <c r="B359" s="17"/>
      <c r="C359" s="17" t="s">
        <v>274</v>
      </c>
      <c r="D359" s="39" t="s">
        <v>275</v>
      </c>
      <c r="E359" s="22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>
        <v>2978292</v>
      </c>
      <c r="AL359" s="23"/>
      <c r="AM359" s="24">
        <v>2939157</v>
      </c>
    </row>
    <row r="360" spans="1:39" ht="12.75">
      <c r="A360" s="17"/>
      <c r="B360" s="17"/>
      <c r="C360" s="17" t="s">
        <v>110</v>
      </c>
      <c r="D360" s="39" t="s">
        <v>111</v>
      </c>
      <c r="E360" s="22">
        <v>5042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4">
        <v>14861</v>
      </c>
    </row>
    <row r="361" spans="1:39" ht="12.75">
      <c r="A361" s="17"/>
      <c r="B361" s="17"/>
      <c r="C361" s="17" t="s">
        <v>112</v>
      </c>
      <c r="D361" s="39" t="s">
        <v>113</v>
      </c>
      <c r="E361" s="22">
        <v>717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4">
        <v>2397</v>
      </c>
    </row>
    <row r="362" spans="1:39" ht="12.75">
      <c r="A362" s="17"/>
      <c r="B362" s="17"/>
      <c r="C362" s="17" t="s">
        <v>144</v>
      </c>
      <c r="D362" s="39" t="s">
        <v>145</v>
      </c>
      <c r="E362" s="22">
        <v>29264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4">
        <v>97835</v>
      </c>
    </row>
    <row r="363" spans="1:39" ht="12.75">
      <c r="A363" s="17"/>
      <c r="B363" s="6" t="s">
        <v>281</v>
      </c>
      <c r="C363" s="6"/>
      <c r="D363" s="18" t="s">
        <v>282</v>
      </c>
      <c r="E363" s="19">
        <f aca="true" t="shared" si="89" ref="E363:P363">SUM(E365:E377)</f>
        <v>0</v>
      </c>
      <c r="F363" s="19">
        <f t="shared" si="89"/>
        <v>0</v>
      </c>
      <c r="G363" s="19">
        <f t="shared" si="89"/>
        <v>0</v>
      </c>
      <c r="H363" s="19">
        <f t="shared" si="89"/>
        <v>0</v>
      </c>
      <c r="I363" s="19">
        <f t="shared" si="89"/>
        <v>0</v>
      </c>
      <c r="J363" s="19">
        <f t="shared" si="89"/>
        <v>0</v>
      </c>
      <c r="K363" s="19">
        <f t="shared" si="89"/>
        <v>0</v>
      </c>
      <c r="L363" s="19">
        <f t="shared" si="89"/>
        <v>0</v>
      </c>
      <c r="M363" s="19">
        <f t="shared" si="89"/>
        <v>0</v>
      </c>
      <c r="N363" s="19">
        <f t="shared" si="89"/>
        <v>0</v>
      </c>
      <c r="O363" s="19">
        <f t="shared" si="89"/>
        <v>0</v>
      </c>
      <c r="P363" s="19">
        <f t="shared" si="89"/>
        <v>0</v>
      </c>
      <c r="Q363" s="19"/>
      <c r="R363" s="19">
        <f aca="true" t="shared" si="90" ref="R363:AL363">SUM(R365:R377)</f>
        <v>0</v>
      </c>
      <c r="S363" s="19">
        <f t="shared" si="90"/>
        <v>0</v>
      </c>
      <c r="T363" s="19">
        <f t="shared" si="90"/>
        <v>0</v>
      </c>
      <c r="U363" s="19">
        <f t="shared" si="90"/>
        <v>0</v>
      </c>
      <c r="V363" s="19">
        <f t="shared" si="90"/>
        <v>0</v>
      </c>
      <c r="W363" s="19">
        <f t="shared" si="90"/>
        <v>0</v>
      </c>
      <c r="X363" s="19">
        <f t="shared" si="90"/>
        <v>0</v>
      </c>
      <c r="Y363" s="19">
        <f t="shared" si="90"/>
        <v>0</v>
      </c>
      <c r="Z363" s="19">
        <f t="shared" si="90"/>
        <v>0</v>
      </c>
      <c r="AA363" s="19">
        <f t="shared" si="90"/>
        <v>0</v>
      </c>
      <c r="AB363" s="19">
        <f t="shared" si="90"/>
        <v>0</v>
      </c>
      <c r="AC363" s="19">
        <f t="shared" si="90"/>
        <v>0</v>
      </c>
      <c r="AD363" s="19">
        <f t="shared" si="90"/>
        <v>0</v>
      </c>
      <c r="AE363" s="19">
        <f t="shared" si="90"/>
        <v>0</v>
      </c>
      <c r="AF363" s="19">
        <f t="shared" si="90"/>
        <v>0</v>
      </c>
      <c r="AG363" s="19">
        <f t="shared" si="90"/>
        <v>0</v>
      </c>
      <c r="AH363" s="19">
        <f t="shared" si="90"/>
        <v>0</v>
      </c>
      <c r="AI363" s="19">
        <f t="shared" si="90"/>
        <v>0</v>
      </c>
      <c r="AJ363" s="19">
        <f t="shared" si="90"/>
        <v>0</v>
      </c>
      <c r="AK363" s="19">
        <f t="shared" si="90"/>
        <v>243000</v>
      </c>
      <c r="AL363" s="19">
        <f t="shared" si="90"/>
        <v>0</v>
      </c>
      <c r="AM363" s="20">
        <f>SUM(AM364:AM382)</f>
        <v>453632</v>
      </c>
    </row>
    <row r="364" spans="1:39" ht="12.75">
      <c r="A364" s="17"/>
      <c r="B364" s="6"/>
      <c r="C364" s="17" t="s">
        <v>102</v>
      </c>
      <c r="D364" s="21" t="s">
        <v>208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4">
        <v>120</v>
      </c>
    </row>
    <row r="365" spans="1:39" ht="12.75">
      <c r="A365" s="17"/>
      <c r="B365" s="17"/>
      <c r="C365" s="17" t="s">
        <v>104</v>
      </c>
      <c r="D365" s="21" t="s">
        <v>105</v>
      </c>
      <c r="E365" s="22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>
        <v>150342</v>
      </c>
      <c r="AL365" s="23"/>
      <c r="AM365" s="24">
        <v>297350</v>
      </c>
    </row>
    <row r="366" spans="1:39" ht="12.75">
      <c r="A366" s="17"/>
      <c r="B366" s="17"/>
      <c r="C366" s="17" t="s">
        <v>108</v>
      </c>
      <c r="D366" s="21" t="s">
        <v>109</v>
      </c>
      <c r="E366" s="22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>
        <v>14126</v>
      </c>
      <c r="AL366" s="23"/>
      <c r="AM366" s="24">
        <v>21109</v>
      </c>
    </row>
    <row r="367" spans="1:39" ht="12.75">
      <c r="A367" s="17"/>
      <c r="B367" s="17"/>
      <c r="C367" s="17" t="s">
        <v>110</v>
      </c>
      <c r="D367" s="21" t="s">
        <v>111</v>
      </c>
      <c r="E367" s="22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>
        <v>29160</v>
      </c>
      <c r="AL367" s="23"/>
      <c r="AM367" s="24">
        <v>50100</v>
      </c>
    </row>
    <row r="368" spans="1:39" ht="12.75">
      <c r="A368" s="17"/>
      <c r="B368" s="17"/>
      <c r="C368" s="17" t="s">
        <v>112</v>
      </c>
      <c r="D368" s="21" t="s">
        <v>113</v>
      </c>
      <c r="E368" s="22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>
        <v>4030</v>
      </c>
      <c r="AL368" s="23"/>
      <c r="AM368" s="24">
        <v>7794</v>
      </c>
    </row>
    <row r="369" spans="1:39" ht="12.75">
      <c r="A369" s="17"/>
      <c r="B369" s="17"/>
      <c r="C369" s="17" t="s">
        <v>144</v>
      </c>
      <c r="D369" s="21" t="s">
        <v>145</v>
      </c>
      <c r="E369" s="22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4">
        <v>6000</v>
      </c>
    </row>
    <row r="370" spans="1:39" ht="12.75">
      <c r="A370" s="17"/>
      <c r="B370" s="17"/>
      <c r="C370" s="17" t="s">
        <v>88</v>
      </c>
      <c r="D370" s="21" t="s">
        <v>89</v>
      </c>
      <c r="E370" s="22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>
        <v>9600</v>
      </c>
      <c r="AL370" s="23"/>
      <c r="AM370" s="24">
        <v>12059</v>
      </c>
    </row>
    <row r="371" spans="1:39" ht="12.75">
      <c r="A371" s="17"/>
      <c r="B371" s="17"/>
      <c r="C371" s="17" t="s">
        <v>116</v>
      </c>
      <c r="D371" s="39" t="s">
        <v>117</v>
      </c>
      <c r="E371" s="22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>
        <v>4600</v>
      </c>
      <c r="AL371" s="23"/>
      <c r="AM371" s="24">
        <v>10850</v>
      </c>
    </row>
    <row r="372" spans="1:39" ht="12.75">
      <c r="A372" s="17"/>
      <c r="B372" s="17"/>
      <c r="C372" s="17" t="s">
        <v>118</v>
      </c>
      <c r="D372" s="21" t="s">
        <v>119</v>
      </c>
      <c r="E372" s="22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>
        <v>1000</v>
      </c>
      <c r="AL372" s="23"/>
      <c r="AM372" s="24">
        <v>600</v>
      </c>
    </row>
    <row r="373" spans="1:39" ht="12.75">
      <c r="A373" s="17"/>
      <c r="B373" s="17"/>
      <c r="C373" s="17" t="s">
        <v>120</v>
      </c>
      <c r="D373" s="21" t="s">
        <v>121</v>
      </c>
      <c r="E373" s="22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>
        <v>200</v>
      </c>
      <c r="AL373" s="23"/>
      <c r="AM373" s="24">
        <v>100</v>
      </c>
    </row>
    <row r="374" spans="1:39" ht="12.75">
      <c r="A374" s="17"/>
      <c r="B374" s="17"/>
      <c r="C374" s="17" t="s">
        <v>82</v>
      </c>
      <c r="D374" s="39" t="s">
        <v>83</v>
      </c>
      <c r="E374" s="22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>
        <v>23500</v>
      </c>
      <c r="AL374" s="23"/>
      <c r="AM374" s="24">
        <v>19880</v>
      </c>
    </row>
    <row r="375" spans="1:39" ht="24.75">
      <c r="A375" s="17"/>
      <c r="B375" s="17"/>
      <c r="C375" s="17" t="s">
        <v>124</v>
      </c>
      <c r="D375" s="21" t="s">
        <v>245</v>
      </c>
      <c r="E375" s="22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4">
        <v>10800</v>
      </c>
    </row>
    <row r="376" spans="1:39" ht="12.75">
      <c r="A376" s="17"/>
      <c r="B376" s="17"/>
      <c r="C376" s="17" t="s">
        <v>126</v>
      </c>
      <c r="D376" s="39" t="s">
        <v>127</v>
      </c>
      <c r="E376" s="22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>
        <v>400</v>
      </c>
      <c r="AL376" s="23"/>
      <c r="AM376" s="24">
        <v>600</v>
      </c>
    </row>
    <row r="377" spans="1:39" ht="12.75">
      <c r="A377" s="17"/>
      <c r="B377" s="17"/>
      <c r="C377" s="17" t="s">
        <v>128</v>
      </c>
      <c r="D377" s="21" t="s">
        <v>129</v>
      </c>
      <c r="E377" s="22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>
        <v>6042</v>
      </c>
      <c r="AL377" s="23"/>
      <c r="AM377" s="24">
        <v>11340</v>
      </c>
    </row>
    <row r="378" spans="1:39" ht="12.75">
      <c r="A378" s="17"/>
      <c r="B378" s="17"/>
      <c r="C378" s="17" t="s">
        <v>92</v>
      </c>
      <c r="D378" s="21" t="s">
        <v>93</v>
      </c>
      <c r="E378" s="22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4">
        <v>650</v>
      </c>
    </row>
    <row r="379" spans="1:39" ht="12.75">
      <c r="A379" s="17"/>
      <c r="B379" s="17"/>
      <c r="C379" s="17" t="s">
        <v>283</v>
      </c>
      <c r="D379" s="21" t="s">
        <v>284</v>
      </c>
      <c r="E379" s="22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4">
        <v>700</v>
      </c>
    </row>
    <row r="380" spans="1:39" ht="24.75">
      <c r="A380" s="17"/>
      <c r="B380" s="17"/>
      <c r="C380" s="17" t="s">
        <v>285</v>
      </c>
      <c r="D380" s="21" t="s">
        <v>133</v>
      </c>
      <c r="E380" s="22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4">
        <v>1180</v>
      </c>
    </row>
    <row r="381" spans="1:39" ht="24.75">
      <c r="A381" s="17"/>
      <c r="B381" s="17"/>
      <c r="C381" s="17" t="s">
        <v>134</v>
      </c>
      <c r="D381" s="21" t="s">
        <v>135</v>
      </c>
      <c r="E381" s="22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4">
        <v>1000</v>
      </c>
    </row>
    <row r="382" spans="1:39" ht="12.75">
      <c r="A382" s="17"/>
      <c r="B382" s="17"/>
      <c r="C382" s="17" t="s">
        <v>136</v>
      </c>
      <c r="D382" s="21" t="s">
        <v>137</v>
      </c>
      <c r="E382" s="22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4">
        <v>1400</v>
      </c>
    </row>
    <row r="383" spans="1:39" ht="14.25">
      <c r="A383" s="25" t="s">
        <v>286</v>
      </c>
      <c r="B383" s="25"/>
      <c r="C383" s="25"/>
      <c r="D383" s="26" t="s">
        <v>287</v>
      </c>
      <c r="E383" s="27">
        <f aca="true" t="shared" si="91" ref="E383:P383">SUM(E384+E387)</f>
        <v>0</v>
      </c>
      <c r="F383" s="27">
        <f t="shared" si="91"/>
        <v>0</v>
      </c>
      <c r="G383" s="27">
        <f t="shared" si="91"/>
        <v>0</v>
      </c>
      <c r="H383" s="27">
        <f t="shared" si="91"/>
        <v>0</v>
      </c>
      <c r="I383" s="27">
        <f t="shared" si="91"/>
        <v>0</v>
      </c>
      <c r="J383" s="27">
        <f t="shared" si="91"/>
        <v>0</v>
      </c>
      <c r="K383" s="27">
        <f t="shared" si="91"/>
        <v>0</v>
      </c>
      <c r="L383" s="27">
        <f t="shared" si="91"/>
        <v>0</v>
      </c>
      <c r="M383" s="27">
        <f t="shared" si="91"/>
        <v>0</v>
      </c>
      <c r="N383" s="27">
        <f t="shared" si="91"/>
        <v>0</v>
      </c>
      <c r="O383" s="27">
        <f t="shared" si="91"/>
        <v>0</v>
      </c>
      <c r="P383" s="27">
        <f t="shared" si="91"/>
        <v>0</v>
      </c>
      <c r="Q383" s="27"/>
      <c r="R383" s="27">
        <f aca="true" t="shared" si="92" ref="R383:AM383">SUM(R384+R387)</f>
        <v>0</v>
      </c>
      <c r="S383" s="27">
        <f t="shared" si="92"/>
        <v>0</v>
      </c>
      <c r="T383" s="27">
        <f t="shared" si="92"/>
        <v>0</v>
      </c>
      <c r="U383" s="27">
        <f t="shared" si="92"/>
        <v>0</v>
      </c>
      <c r="V383" s="27">
        <f t="shared" si="92"/>
        <v>0</v>
      </c>
      <c r="W383" s="27">
        <f t="shared" si="92"/>
        <v>0</v>
      </c>
      <c r="X383" s="27">
        <f t="shared" si="92"/>
        <v>0</v>
      </c>
      <c r="Y383" s="27">
        <f t="shared" si="92"/>
        <v>0</v>
      </c>
      <c r="Z383" s="27">
        <f t="shared" si="92"/>
        <v>0</v>
      </c>
      <c r="AA383" s="27">
        <f t="shared" si="92"/>
        <v>0</v>
      </c>
      <c r="AB383" s="27">
        <f t="shared" si="92"/>
        <v>0</v>
      </c>
      <c r="AC383" s="27">
        <f t="shared" si="92"/>
        <v>0</v>
      </c>
      <c r="AD383" s="27">
        <f t="shared" si="92"/>
        <v>0</v>
      </c>
      <c r="AE383" s="27">
        <f t="shared" si="92"/>
        <v>0</v>
      </c>
      <c r="AF383" s="27">
        <f t="shared" si="92"/>
        <v>0</v>
      </c>
      <c r="AG383" s="27">
        <f t="shared" si="92"/>
        <v>0</v>
      </c>
      <c r="AH383" s="27">
        <f t="shared" si="92"/>
        <v>0</v>
      </c>
      <c r="AI383" s="27">
        <f t="shared" si="92"/>
        <v>0</v>
      </c>
      <c r="AJ383" s="27">
        <f t="shared" si="92"/>
        <v>0</v>
      </c>
      <c r="AK383" s="27">
        <f t="shared" si="92"/>
        <v>20537</v>
      </c>
      <c r="AL383" s="27">
        <f t="shared" si="92"/>
        <v>2452455</v>
      </c>
      <c r="AM383" s="16">
        <f t="shared" si="92"/>
        <v>3240763</v>
      </c>
    </row>
    <row r="384" spans="1:39" ht="24.75">
      <c r="A384" s="17"/>
      <c r="B384" s="6" t="s">
        <v>288</v>
      </c>
      <c r="C384" s="6"/>
      <c r="D384" s="18" t="s">
        <v>289</v>
      </c>
      <c r="E384" s="19">
        <f aca="true" t="shared" si="93" ref="E384:P384">SUM(E385:E386)</f>
        <v>0</v>
      </c>
      <c r="F384" s="19">
        <f t="shared" si="93"/>
        <v>0</v>
      </c>
      <c r="G384" s="19">
        <f t="shared" si="93"/>
        <v>0</v>
      </c>
      <c r="H384" s="19">
        <f t="shared" si="93"/>
        <v>0</v>
      </c>
      <c r="I384" s="19">
        <f t="shared" si="93"/>
        <v>0</v>
      </c>
      <c r="J384" s="19">
        <f t="shared" si="93"/>
        <v>0</v>
      </c>
      <c r="K384" s="19">
        <f t="shared" si="93"/>
        <v>0</v>
      </c>
      <c r="L384" s="19">
        <f t="shared" si="93"/>
        <v>0</v>
      </c>
      <c r="M384" s="19">
        <f t="shared" si="93"/>
        <v>0</v>
      </c>
      <c r="N384" s="19">
        <f t="shared" si="93"/>
        <v>0</v>
      </c>
      <c r="O384" s="19">
        <f t="shared" si="93"/>
        <v>0</v>
      </c>
      <c r="P384" s="19">
        <f t="shared" si="93"/>
        <v>0</v>
      </c>
      <c r="Q384" s="19"/>
      <c r="R384" s="19">
        <f aca="true" t="shared" si="94" ref="R384:AM384">SUM(R385:R386)</f>
        <v>0</v>
      </c>
      <c r="S384" s="19">
        <f t="shared" si="94"/>
        <v>0</v>
      </c>
      <c r="T384" s="19">
        <f t="shared" si="94"/>
        <v>0</v>
      </c>
      <c r="U384" s="19">
        <f t="shared" si="94"/>
        <v>0</v>
      </c>
      <c r="V384" s="19">
        <f t="shared" si="94"/>
        <v>0</v>
      </c>
      <c r="W384" s="19">
        <f t="shared" si="94"/>
        <v>0</v>
      </c>
      <c r="X384" s="19">
        <f t="shared" si="94"/>
        <v>0</v>
      </c>
      <c r="Y384" s="19">
        <f t="shared" si="94"/>
        <v>0</v>
      </c>
      <c r="Z384" s="19">
        <f t="shared" si="94"/>
        <v>0</v>
      </c>
      <c r="AA384" s="19">
        <f t="shared" si="94"/>
        <v>0</v>
      </c>
      <c r="AB384" s="19">
        <f t="shared" si="94"/>
        <v>0</v>
      </c>
      <c r="AC384" s="19">
        <f t="shared" si="94"/>
        <v>0</v>
      </c>
      <c r="AD384" s="19">
        <f t="shared" si="94"/>
        <v>0</v>
      </c>
      <c r="AE384" s="19">
        <f t="shared" si="94"/>
        <v>0</v>
      </c>
      <c r="AF384" s="19">
        <f t="shared" si="94"/>
        <v>0</v>
      </c>
      <c r="AG384" s="19">
        <f t="shared" si="94"/>
        <v>0</v>
      </c>
      <c r="AH384" s="19">
        <f t="shared" si="94"/>
        <v>0</v>
      </c>
      <c r="AI384" s="19">
        <f t="shared" si="94"/>
        <v>0</v>
      </c>
      <c r="AJ384" s="19">
        <f t="shared" si="94"/>
        <v>0</v>
      </c>
      <c r="AK384" s="19">
        <f t="shared" si="94"/>
        <v>20537</v>
      </c>
      <c r="AL384" s="19">
        <f t="shared" si="94"/>
        <v>22455</v>
      </c>
      <c r="AM384" s="20">
        <f t="shared" si="94"/>
        <v>163944</v>
      </c>
    </row>
    <row r="385" spans="1:39" ht="36.75">
      <c r="A385" s="17"/>
      <c r="B385" s="17"/>
      <c r="C385" s="17" t="s">
        <v>272</v>
      </c>
      <c r="D385" s="21" t="s">
        <v>273</v>
      </c>
      <c r="E385" s="2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>
        <v>19562</v>
      </c>
      <c r="AL385" s="23">
        <v>20725</v>
      </c>
      <c r="AM385" s="24">
        <v>3051</v>
      </c>
    </row>
    <row r="386" spans="1:39" ht="12.75">
      <c r="A386" s="17"/>
      <c r="B386" s="17"/>
      <c r="C386" s="17" t="s">
        <v>82</v>
      </c>
      <c r="D386" s="21" t="s">
        <v>83</v>
      </c>
      <c r="E386" s="22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>
        <v>975</v>
      </c>
      <c r="AL386" s="23">
        <v>1730</v>
      </c>
      <c r="AM386" s="24">
        <v>160893</v>
      </c>
    </row>
    <row r="387" spans="1:39" ht="12.75">
      <c r="A387" s="17"/>
      <c r="B387" s="6" t="s">
        <v>290</v>
      </c>
      <c r="C387" s="6"/>
      <c r="D387" s="18" t="s">
        <v>291</v>
      </c>
      <c r="E387" s="19">
        <f aca="true" t="shared" si="95" ref="E387:P387">SUM(E388:E406)</f>
        <v>0</v>
      </c>
      <c r="F387" s="19">
        <f t="shared" si="95"/>
        <v>0</v>
      </c>
      <c r="G387" s="19">
        <f t="shared" si="95"/>
        <v>0</v>
      </c>
      <c r="H387" s="19">
        <f t="shared" si="95"/>
        <v>0</v>
      </c>
      <c r="I387" s="19">
        <f t="shared" si="95"/>
        <v>0</v>
      </c>
      <c r="J387" s="19">
        <f t="shared" si="95"/>
        <v>0</v>
      </c>
      <c r="K387" s="19">
        <f t="shared" si="95"/>
        <v>0</v>
      </c>
      <c r="L387" s="19">
        <f t="shared" si="95"/>
        <v>0</v>
      </c>
      <c r="M387" s="19">
        <f t="shared" si="95"/>
        <v>0</v>
      </c>
      <c r="N387" s="19">
        <f t="shared" si="95"/>
        <v>0</v>
      </c>
      <c r="O387" s="19">
        <f t="shared" si="95"/>
        <v>0</v>
      </c>
      <c r="P387" s="19">
        <f t="shared" si="95"/>
        <v>0</v>
      </c>
      <c r="Q387" s="19"/>
      <c r="R387" s="19">
        <f aca="true" t="shared" si="96" ref="R387:AL387">SUM(R388:R406)</f>
        <v>0</v>
      </c>
      <c r="S387" s="19">
        <f t="shared" si="96"/>
        <v>0</v>
      </c>
      <c r="T387" s="19">
        <f t="shared" si="96"/>
        <v>0</v>
      </c>
      <c r="U387" s="19">
        <f t="shared" si="96"/>
        <v>0</v>
      </c>
      <c r="V387" s="19">
        <f t="shared" si="96"/>
        <v>0</v>
      </c>
      <c r="W387" s="19">
        <f t="shared" si="96"/>
        <v>0</v>
      </c>
      <c r="X387" s="19">
        <f t="shared" si="96"/>
        <v>0</v>
      </c>
      <c r="Y387" s="19">
        <f t="shared" si="96"/>
        <v>0</v>
      </c>
      <c r="Z387" s="19">
        <f t="shared" si="96"/>
        <v>0</v>
      </c>
      <c r="AA387" s="19">
        <f t="shared" si="96"/>
        <v>0</v>
      </c>
      <c r="AB387" s="19">
        <f t="shared" si="96"/>
        <v>0</v>
      </c>
      <c r="AC387" s="19">
        <f t="shared" si="96"/>
        <v>0</v>
      </c>
      <c r="AD387" s="19">
        <f t="shared" si="96"/>
        <v>0</v>
      </c>
      <c r="AE387" s="19">
        <f t="shared" si="96"/>
        <v>0</v>
      </c>
      <c r="AF387" s="19">
        <f t="shared" si="96"/>
        <v>0</v>
      </c>
      <c r="AG387" s="19">
        <f t="shared" si="96"/>
        <v>0</v>
      </c>
      <c r="AH387" s="19">
        <f t="shared" si="96"/>
        <v>0</v>
      </c>
      <c r="AI387" s="19">
        <f t="shared" si="96"/>
        <v>0</v>
      </c>
      <c r="AJ387" s="19">
        <f t="shared" si="96"/>
        <v>0</v>
      </c>
      <c r="AK387" s="19">
        <f t="shared" si="96"/>
        <v>0</v>
      </c>
      <c r="AL387" s="19">
        <f t="shared" si="96"/>
        <v>2430000</v>
      </c>
      <c r="AM387" s="20">
        <f>SUM(AM388:AM410)</f>
        <v>3076819</v>
      </c>
    </row>
    <row r="388" spans="1:39" ht="12.75">
      <c r="A388" s="17"/>
      <c r="B388" s="17"/>
      <c r="C388" s="17" t="s">
        <v>102</v>
      </c>
      <c r="D388" s="21" t="s">
        <v>103</v>
      </c>
      <c r="E388" s="22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>
        <v>4300</v>
      </c>
      <c r="AM388" s="24">
        <v>6000</v>
      </c>
    </row>
    <row r="389" spans="1:39" ht="12.75">
      <c r="A389" s="17"/>
      <c r="B389" s="17"/>
      <c r="C389" s="17" t="s">
        <v>104</v>
      </c>
      <c r="D389" s="21" t="s">
        <v>105</v>
      </c>
      <c r="E389" s="22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>
        <v>1656000</v>
      </c>
      <c r="AM389" s="24">
        <v>2092521</v>
      </c>
    </row>
    <row r="390" spans="1:39" ht="12.75">
      <c r="A390" s="17"/>
      <c r="B390" s="17"/>
      <c r="C390" s="17" t="s">
        <v>108</v>
      </c>
      <c r="D390" s="21" t="s">
        <v>109</v>
      </c>
      <c r="E390" s="22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>
        <v>147000</v>
      </c>
      <c r="AM390" s="24">
        <v>166000</v>
      </c>
    </row>
    <row r="391" spans="1:39" ht="12.75">
      <c r="A391" s="17"/>
      <c r="B391" s="17"/>
      <c r="C391" s="17" t="s">
        <v>110</v>
      </c>
      <c r="D391" s="21" t="s">
        <v>111</v>
      </c>
      <c r="E391" s="22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>
        <v>304000</v>
      </c>
      <c r="AM391" s="24">
        <v>394530</v>
      </c>
    </row>
    <row r="392" spans="1:39" ht="12.75">
      <c r="A392" s="17"/>
      <c r="B392" s="17"/>
      <c r="C392" s="17" t="s">
        <v>112</v>
      </c>
      <c r="D392" s="21" t="s">
        <v>113</v>
      </c>
      <c r="E392" s="22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>
        <v>43000</v>
      </c>
      <c r="AM392" s="24">
        <v>54100</v>
      </c>
    </row>
    <row r="393" spans="1:39" ht="12.75">
      <c r="A393" s="17"/>
      <c r="B393" s="17"/>
      <c r="C393" s="17" t="s">
        <v>144</v>
      </c>
      <c r="D393" s="21" t="s">
        <v>292</v>
      </c>
      <c r="E393" s="22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4">
        <v>2000</v>
      </c>
    </row>
    <row r="394" spans="1:39" ht="12.75">
      <c r="A394" s="17"/>
      <c r="B394" s="17"/>
      <c r="C394" s="17" t="s">
        <v>88</v>
      </c>
      <c r="D394" s="21" t="s">
        <v>89</v>
      </c>
      <c r="E394" s="22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>
        <v>28000</v>
      </c>
      <c r="AM394" s="24">
        <v>30000</v>
      </c>
    </row>
    <row r="395" spans="1:39" ht="12.75">
      <c r="A395" s="17"/>
      <c r="B395" s="17"/>
      <c r="C395" s="17" t="s">
        <v>116</v>
      </c>
      <c r="D395" s="39" t="s">
        <v>117</v>
      </c>
      <c r="E395" s="22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>
        <v>84039</v>
      </c>
      <c r="AM395" s="24">
        <v>90000</v>
      </c>
    </row>
    <row r="396" spans="1:39" ht="12.75">
      <c r="A396" s="17"/>
      <c r="B396" s="17"/>
      <c r="C396" s="17" t="s">
        <v>118</v>
      </c>
      <c r="D396" s="39" t="s">
        <v>119</v>
      </c>
      <c r="E396" s="22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>
        <v>8521</v>
      </c>
      <c r="AM396" s="24">
        <v>13000</v>
      </c>
    </row>
    <row r="397" spans="1:39" ht="12.75">
      <c r="A397" s="17"/>
      <c r="B397" s="17"/>
      <c r="C397" s="17" t="s">
        <v>120</v>
      </c>
      <c r="D397" s="39" t="s">
        <v>121</v>
      </c>
      <c r="E397" s="22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>
        <v>2600</v>
      </c>
      <c r="AM397" s="24">
        <v>3000</v>
      </c>
    </row>
    <row r="398" spans="1:39" ht="12.75">
      <c r="A398" s="17"/>
      <c r="B398" s="17"/>
      <c r="C398" s="17" t="s">
        <v>82</v>
      </c>
      <c r="D398" s="39" t="s">
        <v>83</v>
      </c>
      <c r="E398" s="22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>
        <v>65260</v>
      </c>
      <c r="AM398" s="24">
        <v>21000</v>
      </c>
    </row>
    <row r="399" spans="1:39" ht="24.75">
      <c r="A399" s="17"/>
      <c r="B399" s="17"/>
      <c r="C399" s="17" t="s">
        <v>122</v>
      </c>
      <c r="D399" s="21" t="s">
        <v>276</v>
      </c>
      <c r="E399" s="22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4">
        <v>4320</v>
      </c>
    </row>
    <row r="400" spans="1:39" ht="24.75">
      <c r="A400" s="17"/>
      <c r="B400" s="17"/>
      <c r="C400" s="17" t="s">
        <v>124</v>
      </c>
      <c r="D400" s="21" t="s">
        <v>245</v>
      </c>
      <c r="E400" s="22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4">
        <v>16650</v>
      </c>
    </row>
    <row r="401" spans="1:39" ht="12.75">
      <c r="A401" s="17"/>
      <c r="B401" s="17"/>
      <c r="C401" s="17" t="s">
        <v>293</v>
      </c>
      <c r="D401" s="39" t="s">
        <v>294</v>
      </c>
      <c r="E401" s="22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4">
        <v>16900</v>
      </c>
    </row>
    <row r="402" spans="1:39" ht="12.75">
      <c r="A402" s="17"/>
      <c r="B402" s="17"/>
      <c r="C402" s="17" t="s">
        <v>126</v>
      </c>
      <c r="D402" s="39" t="s">
        <v>127</v>
      </c>
      <c r="E402" s="22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>
        <v>7000</v>
      </c>
      <c r="AM402" s="24">
        <v>5000</v>
      </c>
    </row>
    <row r="403" spans="1:39" ht="12.75">
      <c r="A403" s="17"/>
      <c r="B403" s="17"/>
      <c r="C403" s="17" t="s">
        <v>90</v>
      </c>
      <c r="D403" s="21" t="s">
        <v>91</v>
      </c>
      <c r="E403" s="22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>
        <v>7500</v>
      </c>
      <c r="AM403" s="24">
        <v>11000</v>
      </c>
    </row>
    <row r="404" spans="1:39" ht="12.75">
      <c r="A404" s="17"/>
      <c r="B404" s="17"/>
      <c r="C404" s="17" t="s">
        <v>128</v>
      </c>
      <c r="D404" s="21" t="s">
        <v>129</v>
      </c>
      <c r="E404" s="22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>
        <v>65000</v>
      </c>
      <c r="AM404" s="24">
        <v>81600</v>
      </c>
    </row>
    <row r="405" spans="1:39" ht="12.75">
      <c r="A405" s="17"/>
      <c r="B405" s="17"/>
      <c r="C405" s="17" t="s">
        <v>92</v>
      </c>
      <c r="D405" s="21" t="s">
        <v>93</v>
      </c>
      <c r="E405" s="22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>
        <v>6621</v>
      </c>
      <c r="AM405" s="24">
        <v>7850</v>
      </c>
    </row>
    <row r="406" spans="1:39" ht="12.75">
      <c r="A406" s="17"/>
      <c r="B406" s="17"/>
      <c r="C406" s="17" t="s">
        <v>167</v>
      </c>
      <c r="D406" s="21" t="s">
        <v>168</v>
      </c>
      <c r="E406" s="22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>
        <v>1159</v>
      </c>
      <c r="AM406" s="24">
        <v>348</v>
      </c>
    </row>
    <row r="407" spans="1:39" ht="24.75">
      <c r="A407" s="17"/>
      <c r="B407" s="17"/>
      <c r="C407" s="17" t="s">
        <v>132</v>
      </c>
      <c r="D407" s="21" t="s">
        <v>133</v>
      </c>
      <c r="E407" s="22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4">
        <v>2000</v>
      </c>
    </row>
    <row r="408" spans="1:39" ht="24.75">
      <c r="A408" s="17"/>
      <c r="B408" s="17"/>
      <c r="C408" s="17" t="s">
        <v>134</v>
      </c>
      <c r="D408" s="21" t="s">
        <v>135</v>
      </c>
      <c r="E408" s="22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4">
        <v>3000</v>
      </c>
    </row>
    <row r="409" spans="1:39" ht="12.75">
      <c r="A409" s="17"/>
      <c r="B409" s="17"/>
      <c r="C409" s="17" t="s">
        <v>136</v>
      </c>
      <c r="D409" s="21" t="s">
        <v>137</v>
      </c>
      <c r="E409" s="22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4">
        <v>1000</v>
      </c>
    </row>
    <row r="410" spans="1:39" ht="12.75">
      <c r="A410" s="17"/>
      <c r="B410" s="17"/>
      <c r="C410" s="17" t="s">
        <v>169</v>
      </c>
      <c r="D410" s="21" t="s">
        <v>170</v>
      </c>
      <c r="E410" s="22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4">
        <v>55000</v>
      </c>
    </row>
    <row r="411" spans="1:39" ht="14.25">
      <c r="A411" s="25" t="s">
        <v>295</v>
      </c>
      <c r="B411" s="25"/>
      <c r="C411" s="25"/>
      <c r="D411" s="26" t="s">
        <v>296</v>
      </c>
      <c r="E411" s="27">
        <f aca="true" t="shared" si="97" ref="E411:AL411">E412+E442+E464+E487+E510+E527+E536+E419</f>
        <v>343164</v>
      </c>
      <c r="F411" s="27">
        <f t="shared" si="97"/>
        <v>0</v>
      </c>
      <c r="G411" s="27">
        <f t="shared" si="97"/>
        <v>0</v>
      </c>
      <c r="H411" s="27">
        <f t="shared" si="97"/>
        <v>238450</v>
      </c>
      <c r="I411" s="27">
        <f t="shared" si="97"/>
        <v>0</v>
      </c>
      <c r="J411" s="27">
        <f t="shared" si="97"/>
        <v>0</v>
      </c>
      <c r="K411" s="27">
        <f t="shared" si="97"/>
        <v>0</v>
      </c>
      <c r="L411" s="27">
        <f t="shared" si="97"/>
        <v>16875</v>
      </c>
      <c r="M411" s="27">
        <f t="shared" si="97"/>
        <v>63849</v>
      </c>
      <c r="N411" s="27">
        <f t="shared" si="97"/>
        <v>104529</v>
      </c>
      <c r="O411" s="27">
        <f t="shared" si="97"/>
        <v>0</v>
      </c>
      <c r="P411" s="27">
        <f t="shared" si="97"/>
        <v>881290</v>
      </c>
      <c r="Q411" s="27">
        <f t="shared" si="97"/>
        <v>778630</v>
      </c>
      <c r="R411" s="27">
        <f t="shared" si="97"/>
        <v>0</v>
      </c>
      <c r="S411" s="27">
        <f t="shared" si="97"/>
        <v>0</v>
      </c>
      <c r="T411" s="27">
        <f t="shared" si="97"/>
        <v>0</v>
      </c>
      <c r="U411" s="27">
        <f t="shared" si="97"/>
        <v>0</v>
      </c>
      <c r="V411" s="27">
        <f t="shared" si="97"/>
        <v>485763</v>
      </c>
      <c r="W411" s="27">
        <f t="shared" si="97"/>
        <v>203627</v>
      </c>
      <c r="X411" s="27">
        <f t="shared" si="97"/>
        <v>229740</v>
      </c>
      <c r="Y411" s="27">
        <f t="shared" si="97"/>
        <v>257195</v>
      </c>
      <c r="Z411" s="27">
        <f t="shared" si="97"/>
        <v>303872</v>
      </c>
      <c r="AA411" s="27">
        <f t="shared" si="97"/>
        <v>377936</v>
      </c>
      <c r="AB411" s="27">
        <f t="shared" si="97"/>
        <v>0</v>
      </c>
      <c r="AC411" s="27">
        <f t="shared" si="97"/>
        <v>0</v>
      </c>
      <c r="AD411" s="27">
        <f t="shared" si="97"/>
        <v>491494</v>
      </c>
      <c r="AE411" s="27">
        <f t="shared" si="97"/>
        <v>370040</v>
      </c>
      <c r="AF411" s="27">
        <f t="shared" si="97"/>
        <v>390992</v>
      </c>
      <c r="AG411" s="27">
        <f t="shared" si="97"/>
        <v>0</v>
      </c>
      <c r="AH411" s="27">
        <f t="shared" si="97"/>
        <v>0</v>
      </c>
      <c r="AI411" s="27">
        <f t="shared" si="97"/>
        <v>0</v>
      </c>
      <c r="AJ411" s="27">
        <f t="shared" si="97"/>
        <v>0</v>
      </c>
      <c r="AK411" s="27">
        <f t="shared" si="97"/>
        <v>0</v>
      </c>
      <c r="AL411" s="27">
        <f t="shared" si="97"/>
        <v>0</v>
      </c>
      <c r="AM411" s="16">
        <f>SUM(AM412+AM419+AM442+AM464+AM487+AM510+AM527+AM536)</f>
        <v>6377547</v>
      </c>
    </row>
    <row r="412" spans="1:39" ht="13.5">
      <c r="A412" s="25"/>
      <c r="B412" s="6" t="s">
        <v>297</v>
      </c>
      <c r="C412" s="6"/>
      <c r="D412" s="18" t="s">
        <v>298</v>
      </c>
      <c r="E412" s="19">
        <f aca="true" t="shared" si="98" ref="E412:P412">SUM(E413:E418)</f>
        <v>4081</v>
      </c>
      <c r="F412" s="19">
        <f t="shared" si="98"/>
        <v>0</v>
      </c>
      <c r="G412" s="19">
        <f t="shared" si="98"/>
        <v>0</v>
      </c>
      <c r="H412" s="19">
        <f t="shared" si="98"/>
        <v>0</v>
      </c>
      <c r="I412" s="19">
        <f t="shared" si="98"/>
        <v>0</v>
      </c>
      <c r="J412" s="19">
        <f t="shared" si="98"/>
        <v>0</v>
      </c>
      <c r="K412" s="19">
        <f t="shared" si="98"/>
        <v>0</v>
      </c>
      <c r="L412" s="19">
        <f t="shared" si="98"/>
        <v>16803</v>
      </c>
      <c r="M412" s="19">
        <f t="shared" si="98"/>
        <v>63712</v>
      </c>
      <c r="N412" s="19">
        <f t="shared" si="98"/>
        <v>104178</v>
      </c>
      <c r="O412" s="19">
        <f t="shared" si="98"/>
        <v>0</v>
      </c>
      <c r="P412" s="19">
        <f t="shared" si="98"/>
        <v>0</v>
      </c>
      <c r="Q412" s="19"/>
      <c r="R412" s="19">
        <f aca="true" t="shared" si="99" ref="R412:AM412">SUM(R413:R418)</f>
        <v>0</v>
      </c>
      <c r="S412" s="19">
        <f t="shared" si="99"/>
        <v>0</v>
      </c>
      <c r="T412" s="19">
        <f t="shared" si="99"/>
        <v>0</v>
      </c>
      <c r="U412" s="19">
        <f t="shared" si="99"/>
        <v>0</v>
      </c>
      <c r="V412" s="19">
        <f t="shared" si="99"/>
        <v>0</v>
      </c>
      <c r="W412" s="19">
        <f t="shared" si="99"/>
        <v>0</v>
      </c>
      <c r="X412" s="19">
        <f t="shared" si="99"/>
        <v>0</v>
      </c>
      <c r="Y412" s="19">
        <f t="shared" si="99"/>
        <v>0</v>
      </c>
      <c r="Z412" s="19">
        <f t="shared" si="99"/>
        <v>0</v>
      </c>
      <c r="AA412" s="19">
        <f t="shared" si="99"/>
        <v>0</v>
      </c>
      <c r="AB412" s="19">
        <f t="shared" si="99"/>
        <v>0</v>
      </c>
      <c r="AC412" s="19">
        <f t="shared" si="99"/>
        <v>0</v>
      </c>
      <c r="AD412" s="19">
        <f t="shared" si="99"/>
        <v>0</v>
      </c>
      <c r="AE412" s="19">
        <f t="shared" si="99"/>
        <v>0</v>
      </c>
      <c r="AF412" s="19">
        <f t="shared" si="99"/>
        <v>0</v>
      </c>
      <c r="AG412" s="19">
        <f t="shared" si="99"/>
        <v>0</v>
      </c>
      <c r="AH412" s="19">
        <f t="shared" si="99"/>
        <v>0</v>
      </c>
      <c r="AI412" s="19">
        <f t="shared" si="99"/>
        <v>0</v>
      </c>
      <c r="AJ412" s="19">
        <f t="shared" si="99"/>
        <v>0</v>
      </c>
      <c r="AK412" s="19">
        <f t="shared" si="99"/>
        <v>0</v>
      </c>
      <c r="AL412" s="19">
        <f t="shared" si="99"/>
        <v>0</v>
      </c>
      <c r="AM412" s="20">
        <f t="shared" si="99"/>
        <v>240778</v>
      </c>
    </row>
    <row r="413" spans="1:39" ht="12.75">
      <c r="A413" s="17"/>
      <c r="B413" s="17"/>
      <c r="C413" s="17" t="s">
        <v>104</v>
      </c>
      <c r="D413" s="21" t="s">
        <v>105</v>
      </c>
      <c r="E413" s="22">
        <v>2984</v>
      </c>
      <c r="F413" s="23"/>
      <c r="G413" s="23"/>
      <c r="H413" s="23"/>
      <c r="I413" s="23"/>
      <c r="J413" s="23"/>
      <c r="K413" s="23"/>
      <c r="L413" s="23">
        <v>12266</v>
      </c>
      <c r="M413" s="23">
        <v>47763</v>
      </c>
      <c r="N413" s="23">
        <v>73011</v>
      </c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4">
        <v>174115</v>
      </c>
    </row>
    <row r="414" spans="1:39" ht="12.75">
      <c r="A414" s="17"/>
      <c r="B414" s="17"/>
      <c r="C414" s="17" t="s">
        <v>108</v>
      </c>
      <c r="D414" s="21" t="s">
        <v>109</v>
      </c>
      <c r="E414" s="22"/>
      <c r="F414" s="23"/>
      <c r="G414" s="23"/>
      <c r="H414" s="23"/>
      <c r="I414" s="23"/>
      <c r="J414" s="23"/>
      <c r="K414" s="23"/>
      <c r="L414" s="23">
        <v>654</v>
      </c>
      <c r="M414" s="23">
        <v>4187</v>
      </c>
      <c r="N414" s="23">
        <v>7082</v>
      </c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4">
        <v>13070</v>
      </c>
    </row>
    <row r="415" spans="1:39" ht="12.75">
      <c r="A415" s="17"/>
      <c r="B415" s="17"/>
      <c r="C415" s="17" t="s">
        <v>110</v>
      </c>
      <c r="D415" s="21" t="s">
        <v>111</v>
      </c>
      <c r="E415" s="22">
        <v>514</v>
      </c>
      <c r="F415" s="23"/>
      <c r="G415" s="23"/>
      <c r="H415" s="23"/>
      <c r="I415" s="23"/>
      <c r="J415" s="23"/>
      <c r="K415" s="23"/>
      <c r="L415" s="23">
        <v>2256</v>
      </c>
      <c r="M415" s="23">
        <v>8055</v>
      </c>
      <c r="N415" s="23">
        <v>16104</v>
      </c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4">
        <v>32005</v>
      </c>
    </row>
    <row r="416" spans="1:39" ht="12.75">
      <c r="A416" s="17"/>
      <c r="B416" s="17"/>
      <c r="C416" s="17" t="s">
        <v>112</v>
      </c>
      <c r="D416" s="21" t="s">
        <v>113</v>
      </c>
      <c r="E416" s="22">
        <v>73</v>
      </c>
      <c r="F416" s="23"/>
      <c r="G416" s="23"/>
      <c r="H416" s="23"/>
      <c r="I416" s="23"/>
      <c r="J416" s="23"/>
      <c r="K416" s="23"/>
      <c r="L416" s="23">
        <v>317</v>
      </c>
      <c r="M416" s="23">
        <v>1115</v>
      </c>
      <c r="N416" s="23">
        <v>2194</v>
      </c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4">
        <v>4810</v>
      </c>
    </row>
    <row r="417" spans="1:39" ht="12.75">
      <c r="A417" s="17"/>
      <c r="B417" s="17"/>
      <c r="C417" s="17" t="s">
        <v>88</v>
      </c>
      <c r="D417" s="21" t="s">
        <v>89</v>
      </c>
      <c r="E417" s="22">
        <v>510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4">
        <v>2900</v>
      </c>
    </row>
    <row r="418" spans="1:39" ht="12.75">
      <c r="A418" s="17"/>
      <c r="B418" s="17"/>
      <c r="C418" s="17" t="s">
        <v>128</v>
      </c>
      <c r="D418" s="21" t="s">
        <v>129</v>
      </c>
      <c r="E418" s="22"/>
      <c r="F418" s="23"/>
      <c r="G418" s="23"/>
      <c r="H418" s="23"/>
      <c r="I418" s="23"/>
      <c r="J418" s="23"/>
      <c r="K418" s="23"/>
      <c r="L418" s="23">
        <v>1310</v>
      </c>
      <c r="M418" s="23">
        <v>2592</v>
      </c>
      <c r="N418" s="23">
        <v>5787</v>
      </c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4">
        <v>13878</v>
      </c>
    </row>
    <row r="419" spans="1:39" ht="12.75">
      <c r="A419" s="17"/>
      <c r="B419" s="6" t="s">
        <v>299</v>
      </c>
      <c r="C419" s="6"/>
      <c r="D419" s="18" t="s">
        <v>300</v>
      </c>
      <c r="E419" s="19">
        <f aca="true" t="shared" si="100" ref="E419:AL419">SUM(E420:E438)</f>
        <v>22549</v>
      </c>
      <c r="F419" s="19">
        <f t="shared" si="100"/>
        <v>0</v>
      </c>
      <c r="G419" s="19">
        <f t="shared" si="100"/>
        <v>0</v>
      </c>
      <c r="H419" s="19">
        <f t="shared" si="100"/>
        <v>0</v>
      </c>
      <c r="I419" s="19">
        <f t="shared" si="100"/>
        <v>0</v>
      </c>
      <c r="J419" s="19">
        <f t="shared" si="100"/>
        <v>0</v>
      </c>
      <c r="K419" s="19">
        <f t="shared" si="100"/>
        <v>0</v>
      </c>
      <c r="L419" s="19">
        <f t="shared" si="100"/>
        <v>0</v>
      </c>
      <c r="M419" s="19">
        <f t="shared" si="100"/>
        <v>0</v>
      </c>
      <c r="N419" s="19">
        <f t="shared" si="100"/>
        <v>0</v>
      </c>
      <c r="O419" s="19">
        <f t="shared" si="100"/>
        <v>0</v>
      </c>
      <c r="P419" s="19">
        <f t="shared" si="100"/>
        <v>0</v>
      </c>
      <c r="Q419" s="19">
        <f t="shared" si="100"/>
        <v>774816</v>
      </c>
      <c r="R419" s="19">
        <f t="shared" si="100"/>
        <v>0</v>
      </c>
      <c r="S419" s="19">
        <f t="shared" si="100"/>
        <v>0</v>
      </c>
      <c r="T419" s="19">
        <f t="shared" si="100"/>
        <v>0</v>
      </c>
      <c r="U419" s="19">
        <f t="shared" si="100"/>
        <v>0</v>
      </c>
      <c r="V419" s="19">
        <f t="shared" si="100"/>
        <v>0</v>
      </c>
      <c r="W419" s="19">
        <f t="shared" si="100"/>
        <v>0</v>
      </c>
      <c r="X419" s="19">
        <f t="shared" si="100"/>
        <v>0</v>
      </c>
      <c r="Y419" s="19">
        <f t="shared" si="100"/>
        <v>0</v>
      </c>
      <c r="Z419" s="19">
        <f t="shared" si="100"/>
        <v>0</v>
      </c>
      <c r="AA419" s="19">
        <f t="shared" si="100"/>
        <v>0</v>
      </c>
      <c r="AB419" s="19">
        <f t="shared" si="100"/>
        <v>0</v>
      </c>
      <c r="AC419" s="19">
        <f t="shared" si="100"/>
        <v>0</v>
      </c>
      <c r="AD419" s="19">
        <f t="shared" si="100"/>
        <v>0</v>
      </c>
      <c r="AE419" s="19">
        <f t="shared" si="100"/>
        <v>0</v>
      </c>
      <c r="AF419" s="19">
        <f t="shared" si="100"/>
        <v>0</v>
      </c>
      <c r="AG419" s="19">
        <f t="shared" si="100"/>
        <v>0</v>
      </c>
      <c r="AH419" s="19">
        <f t="shared" si="100"/>
        <v>0</v>
      </c>
      <c r="AI419" s="19">
        <f t="shared" si="100"/>
        <v>0</v>
      </c>
      <c r="AJ419" s="19">
        <f t="shared" si="100"/>
        <v>0</v>
      </c>
      <c r="AK419" s="19">
        <f t="shared" si="100"/>
        <v>0</v>
      </c>
      <c r="AL419" s="19">
        <f t="shared" si="100"/>
        <v>0</v>
      </c>
      <c r="AM419" s="19">
        <f>SUM(AM420:AM441)</f>
        <v>1174000</v>
      </c>
    </row>
    <row r="420" spans="1:39" ht="12.75">
      <c r="A420" s="17"/>
      <c r="B420" s="17"/>
      <c r="C420" s="17" t="s">
        <v>102</v>
      </c>
      <c r="D420" s="21" t="s">
        <v>103</v>
      </c>
      <c r="E420" s="22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>
        <v>1000</v>
      </c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4">
        <v>3000</v>
      </c>
    </row>
    <row r="421" spans="1:39" ht="12.75">
      <c r="A421" s="17"/>
      <c r="B421" s="17"/>
      <c r="C421" s="17" t="s">
        <v>104</v>
      </c>
      <c r="D421" s="21" t="s">
        <v>105</v>
      </c>
      <c r="E421" s="22">
        <v>9647</v>
      </c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>
        <v>472253</v>
      </c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4">
        <v>676273</v>
      </c>
    </row>
    <row r="422" spans="1:39" ht="12.75">
      <c r="A422" s="17"/>
      <c r="B422" s="17"/>
      <c r="C422" s="17" t="s">
        <v>108</v>
      </c>
      <c r="D422" s="21" t="s">
        <v>109</v>
      </c>
      <c r="E422" s="22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>
        <v>13500</v>
      </c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4">
        <v>50811</v>
      </c>
    </row>
    <row r="423" spans="1:39" ht="12.75">
      <c r="A423" s="17"/>
      <c r="B423" s="17"/>
      <c r="C423" s="17" t="s">
        <v>110</v>
      </c>
      <c r="D423" s="21" t="s">
        <v>111</v>
      </c>
      <c r="E423" s="22">
        <v>1662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>
        <v>70000</v>
      </c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4">
        <v>130836</v>
      </c>
    </row>
    <row r="424" spans="1:39" ht="12.75">
      <c r="A424" s="17"/>
      <c r="B424" s="17"/>
      <c r="C424" s="17" t="s">
        <v>112</v>
      </c>
      <c r="D424" s="21" t="s">
        <v>113</v>
      </c>
      <c r="E424" s="22">
        <v>237</v>
      </c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>
        <v>10000</v>
      </c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4">
        <v>16080</v>
      </c>
    </row>
    <row r="425" spans="1:39" ht="12.75">
      <c r="A425" s="17"/>
      <c r="B425" s="17"/>
      <c r="C425" s="17" t="s">
        <v>88</v>
      </c>
      <c r="D425" s="21" t="s">
        <v>89</v>
      </c>
      <c r="E425" s="22">
        <v>11003</v>
      </c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>
        <v>40000</v>
      </c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4">
        <v>57626</v>
      </c>
    </row>
    <row r="426" spans="1:39" ht="12.75">
      <c r="A426" s="17"/>
      <c r="B426" s="17"/>
      <c r="C426" s="17" t="s">
        <v>162</v>
      </c>
      <c r="D426" s="21" t="s">
        <v>163</v>
      </c>
      <c r="E426" s="22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>
        <v>80000</v>
      </c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4">
        <v>110000</v>
      </c>
    </row>
    <row r="427" spans="1:39" ht="12.75">
      <c r="A427" s="17"/>
      <c r="B427" s="17"/>
      <c r="C427" s="17" t="s">
        <v>114</v>
      </c>
      <c r="D427" s="21" t="s">
        <v>115</v>
      </c>
      <c r="E427" s="22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>
        <v>1500</v>
      </c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4">
        <v>2000</v>
      </c>
    </row>
    <row r="428" spans="1:39" ht="12.75">
      <c r="A428" s="17"/>
      <c r="B428" s="17"/>
      <c r="C428" s="17" t="s">
        <v>243</v>
      </c>
      <c r="D428" s="21" t="s">
        <v>244</v>
      </c>
      <c r="E428" s="22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4">
        <v>300</v>
      </c>
    </row>
    <row r="429" spans="1:39" ht="12.75">
      <c r="A429" s="17"/>
      <c r="B429" s="17"/>
      <c r="C429" s="17" t="s">
        <v>116</v>
      </c>
      <c r="D429" s="21" t="s">
        <v>117</v>
      </c>
      <c r="E429" s="22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>
        <v>35000</v>
      </c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4">
        <v>35000</v>
      </c>
    </row>
    <row r="430" spans="1:39" ht="12.75">
      <c r="A430" s="17"/>
      <c r="B430" s="17"/>
      <c r="C430" s="17" t="s">
        <v>118</v>
      </c>
      <c r="D430" s="21" t="s">
        <v>119</v>
      </c>
      <c r="E430" s="22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>
        <v>3000</v>
      </c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4">
        <v>2000</v>
      </c>
    </row>
    <row r="431" spans="1:39" ht="12.75">
      <c r="A431" s="17"/>
      <c r="B431" s="17"/>
      <c r="C431" s="17" t="s">
        <v>120</v>
      </c>
      <c r="D431" s="21" t="s">
        <v>121</v>
      </c>
      <c r="E431" s="22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4">
        <v>1000</v>
      </c>
    </row>
    <row r="432" spans="1:39" ht="12.75">
      <c r="A432" s="17"/>
      <c r="B432" s="17"/>
      <c r="C432" s="17" t="s">
        <v>82</v>
      </c>
      <c r="D432" s="21" t="s">
        <v>83</v>
      </c>
      <c r="E432" s="22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>
        <v>13000</v>
      </c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4">
        <v>30000</v>
      </c>
    </row>
    <row r="433" spans="1:39" ht="12.75">
      <c r="A433" s="17"/>
      <c r="B433" s="17"/>
      <c r="C433" s="17" t="s">
        <v>164</v>
      </c>
      <c r="D433" s="21" t="s">
        <v>165</v>
      </c>
      <c r="E433" s="22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4">
        <v>1700</v>
      </c>
    </row>
    <row r="434" spans="1:39" ht="24.75">
      <c r="A434" s="17"/>
      <c r="B434" s="17"/>
      <c r="C434" s="17" t="s">
        <v>124</v>
      </c>
      <c r="D434" s="21" t="s">
        <v>245</v>
      </c>
      <c r="E434" s="22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4">
        <v>7000</v>
      </c>
    </row>
    <row r="435" spans="1:39" ht="12.75">
      <c r="A435" s="17"/>
      <c r="B435" s="17"/>
      <c r="C435" s="17" t="s">
        <v>301</v>
      </c>
      <c r="D435" s="21" t="s">
        <v>302</v>
      </c>
      <c r="E435" s="22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4">
        <v>3000</v>
      </c>
    </row>
    <row r="436" spans="1:39" ht="12.75">
      <c r="A436" s="17"/>
      <c r="B436" s="17"/>
      <c r="C436" s="17" t="s">
        <v>126</v>
      </c>
      <c r="D436" s="21" t="s">
        <v>127</v>
      </c>
      <c r="E436" s="22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>
        <v>563</v>
      </c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4">
        <v>600</v>
      </c>
    </row>
    <row r="437" spans="1:39" ht="12.75">
      <c r="A437" s="17"/>
      <c r="B437" s="17"/>
      <c r="C437" s="17" t="s">
        <v>90</v>
      </c>
      <c r="D437" s="21" t="s">
        <v>91</v>
      </c>
      <c r="E437" s="22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>
        <v>2000</v>
      </c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4">
        <v>1000</v>
      </c>
    </row>
    <row r="438" spans="1:39" ht="12.75">
      <c r="A438" s="17"/>
      <c r="B438" s="17"/>
      <c r="C438" s="17" t="s">
        <v>128</v>
      </c>
      <c r="D438" s="21" t="s">
        <v>129</v>
      </c>
      <c r="E438" s="22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>
        <v>33000</v>
      </c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4">
        <v>39274</v>
      </c>
    </row>
    <row r="439" spans="1:39" ht="24.75">
      <c r="A439" s="17"/>
      <c r="B439" s="17"/>
      <c r="C439" s="17" t="s">
        <v>132</v>
      </c>
      <c r="D439" s="21" t="s">
        <v>133</v>
      </c>
      <c r="E439" s="2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4">
        <v>1000</v>
      </c>
    </row>
    <row r="440" spans="1:39" ht="24.75">
      <c r="A440" s="17"/>
      <c r="B440" s="17"/>
      <c r="C440" s="17" t="s">
        <v>134</v>
      </c>
      <c r="D440" s="21" t="s">
        <v>135</v>
      </c>
      <c r="E440" s="22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4">
        <v>2000</v>
      </c>
    </row>
    <row r="441" spans="1:39" ht="12.75">
      <c r="A441" s="17"/>
      <c r="B441" s="17"/>
      <c r="C441" s="17" t="s">
        <v>136</v>
      </c>
      <c r="D441" s="21" t="s">
        <v>137</v>
      </c>
      <c r="E441" s="22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4">
        <v>3500</v>
      </c>
    </row>
    <row r="442" spans="1:39" ht="12.75">
      <c r="A442" s="17"/>
      <c r="B442" s="6" t="s">
        <v>303</v>
      </c>
      <c r="C442" s="6"/>
      <c r="D442" s="18" t="s">
        <v>304</v>
      </c>
      <c r="E442" s="19">
        <f aca="true" t="shared" si="101" ref="E442:P442">SUM(E443:E460)</f>
        <v>29144</v>
      </c>
      <c r="F442" s="19">
        <f t="shared" si="101"/>
        <v>0</v>
      </c>
      <c r="G442" s="19">
        <f t="shared" si="101"/>
        <v>0</v>
      </c>
      <c r="H442" s="19">
        <f t="shared" si="101"/>
        <v>0</v>
      </c>
      <c r="I442" s="19">
        <f t="shared" si="101"/>
        <v>0</v>
      </c>
      <c r="J442" s="19">
        <f t="shared" si="101"/>
        <v>0</v>
      </c>
      <c r="K442" s="19">
        <f t="shared" si="101"/>
        <v>0</v>
      </c>
      <c r="L442" s="19">
        <f t="shared" si="101"/>
        <v>0</v>
      </c>
      <c r="M442" s="19">
        <f t="shared" si="101"/>
        <v>0</v>
      </c>
      <c r="N442" s="19">
        <f t="shared" si="101"/>
        <v>0</v>
      </c>
      <c r="O442" s="19">
        <f t="shared" si="101"/>
        <v>0</v>
      </c>
      <c r="P442" s="19">
        <f t="shared" si="101"/>
        <v>873059</v>
      </c>
      <c r="Q442" s="19"/>
      <c r="R442" s="19">
        <f aca="true" t="shared" si="102" ref="R442:AL442">SUM(R443:R460)</f>
        <v>0</v>
      </c>
      <c r="S442" s="19">
        <f t="shared" si="102"/>
        <v>0</v>
      </c>
      <c r="T442" s="19">
        <f t="shared" si="102"/>
        <v>0</v>
      </c>
      <c r="U442" s="19">
        <f t="shared" si="102"/>
        <v>0</v>
      </c>
      <c r="V442" s="19">
        <f t="shared" si="102"/>
        <v>0</v>
      </c>
      <c r="W442" s="19">
        <f t="shared" si="102"/>
        <v>0</v>
      </c>
      <c r="X442" s="19">
        <f t="shared" si="102"/>
        <v>0</v>
      </c>
      <c r="Y442" s="19">
        <f t="shared" si="102"/>
        <v>0</v>
      </c>
      <c r="Z442" s="19">
        <f t="shared" si="102"/>
        <v>0</v>
      </c>
      <c r="AA442" s="19">
        <f t="shared" si="102"/>
        <v>0</v>
      </c>
      <c r="AB442" s="19">
        <f t="shared" si="102"/>
        <v>0</v>
      </c>
      <c r="AC442" s="19">
        <f t="shared" si="102"/>
        <v>0</v>
      </c>
      <c r="AD442" s="19">
        <f t="shared" si="102"/>
        <v>0</v>
      </c>
      <c r="AE442" s="19">
        <f t="shared" si="102"/>
        <v>0</v>
      </c>
      <c r="AF442" s="19">
        <f t="shared" si="102"/>
        <v>0</v>
      </c>
      <c r="AG442" s="19">
        <f t="shared" si="102"/>
        <v>0</v>
      </c>
      <c r="AH442" s="19">
        <f t="shared" si="102"/>
        <v>0</v>
      </c>
      <c r="AI442" s="19">
        <f t="shared" si="102"/>
        <v>0</v>
      </c>
      <c r="AJ442" s="19">
        <f t="shared" si="102"/>
        <v>0</v>
      </c>
      <c r="AK442" s="19">
        <f t="shared" si="102"/>
        <v>0</v>
      </c>
      <c r="AL442" s="19">
        <f t="shared" si="102"/>
        <v>0</v>
      </c>
      <c r="AM442" s="20">
        <f>SUM(AM443:AM463)</f>
        <v>1062352</v>
      </c>
    </row>
    <row r="443" spans="1:39" ht="12.75">
      <c r="A443" s="17"/>
      <c r="B443" s="17"/>
      <c r="C443" s="17" t="s">
        <v>102</v>
      </c>
      <c r="D443" s="21" t="s">
        <v>103</v>
      </c>
      <c r="E443" s="22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>
        <v>3000</v>
      </c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4">
        <v>8200</v>
      </c>
    </row>
    <row r="444" spans="1:39" ht="12.75">
      <c r="A444" s="17"/>
      <c r="B444" s="17"/>
      <c r="C444" s="17" t="s">
        <v>104</v>
      </c>
      <c r="D444" s="21" t="s">
        <v>105</v>
      </c>
      <c r="E444" s="22">
        <v>8894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>
        <v>383659</v>
      </c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4">
        <v>460983</v>
      </c>
    </row>
    <row r="445" spans="1:39" ht="12.75">
      <c r="A445" s="17"/>
      <c r="B445" s="17"/>
      <c r="C445" s="17" t="s">
        <v>108</v>
      </c>
      <c r="D445" s="21" t="s">
        <v>109</v>
      </c>
      <c r="E445" s="22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>
        <v>62900</v>
      </c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4">
        <v>39517</v>
      </c>
    </row>
    <row r="446" spans="1:39" ht="12.75">
      <c r="A446" s="17"/>
      <c r="B446" s="17"/>
      <c r="C446" s="17" t="s">
        <v>110</v>
      </c>
      <c r="D446" s="21" t="s">
        <v>111</v>
      </c>
      <c r="E446" s="22">
        <v>1532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>
        <v>66000</v>
      </c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4">
        <v>85400</v>
      </c>
    </row>
    <row r="447" spans="1:39" ht="12.75">
      <c r="A447" s="17"/>
      <c r="B447" s="17"/>
      <c r="C447" s="17" t="s">
        <v>112</v>
      </c>
      <c r="D447" s="21" t="s">
        <v>113</v>
      </c>
      <c r="E447" s="22">
        <v>218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>
        <v>9000</v>
      </c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4">
        <v>12100</v>
      </c>
    </row>
    <row r="448" spans="1:39" ht="12.75">
      <c r="A448" s="17"/>
      <c r="B448" s="17"/>
      <c r="C448" s="17" t="s">
        <v>88</v>
      </c>
      <c r="D448" s="21" t="s">
        <v>89</v>
      </c>
      <c r="E448" s="22">
        <v>18500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>
        <v>71372</v>
      </c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4">
        <v>89602</v>
      </c>
    </row>
    <row r="449" spans="1:39" ht="12.75">
      <c r="A449" s="17"/>
      <c r="B449" s="17"/>
      <c r="C449" s="17" t="s">
        <v>305</v>
      </c>
      <c r="D449" s="21" t="s">
        <v>163</v>
      </c>
      <c r="E449" s="22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4">
        <v>450</v>
      </c>
    </row>
    <row r="450" spans="1:39" ht="12.75">
      <c r="A450" s="17"/>
      <c r="B450" s="17"/>
      <c r="C450" s="17" t="s">
        <v>114</v>
      </c>
      <c r="D450" s="21" t="s">
        <v>115</v>
      </c>
      <c r="E450" s="22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>
        <v>1000</v>
      </c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4">
        <v>1000</v>
      </c>
    </row>
    <row r="451" spans="1:39" ht="12.75">
      <c r="A451" s="17"/>
      <c r="B451" s="17"/>
      <c r="C451" s="17" t="s">
        <v>243</v>
      </c>
      <c r="D451" s="21" t="s">
        <v>244</v>
      </c>
      <c r="E451" s="22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4">
        <v>1000</v>
      </c>
    </row>
    <row r="452" spans="1:39" ht="12.75">
      <c r="A452" s="17"/>
      <c r="B452" s="17"/>
      <c r="C452" s="17" t="s">
        <v>116</v>
      </c>
      <c r="D452" s="39" t="s">
        <v>117</v>
      </c>
      <c r="E452" s="22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>
        <v>190000</v>
      </c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4">
        <v>190000</v>
      </c>
    </row>
    <row r="453" spans="1:39" ht="12.75">
      <c r="A453" s="17"/>
      <c r="B453" s="17"/>
      <c r="C453" s="17" t="s">
        <v>118</v>
      </c>
      <c r="D453" s="39" t="s">
        <v>119</v>
      </c>
      <c r="E453" s="22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>
        <v>3000</v>
      </c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4">
        <v>4000</v>
      </c>
    </row>
    <row r="454" spans="1:39" ht="12.75">
      <c r="A454" s="17"/>
      <c r="B454" s="17"/>
      <c r="C454" s="17" t="s">
        <v>120</v>
      </c>
      <c r="D454" s="39" t="s">
        <v>121</v>
      </c>
      <c r="E454" s="22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4">
        <v>2000</v>
      </c>
    </row>
    <row r="455" spans="1:39" ht="12.75">
      <c r="A455" s="17"/>
      <c r="B455" s="17"/>
      <c r="C455" s="17" t="s">
        <v>82</v>
      </c>
      <c r="D455" s="39" t="s">
        <v>83</v>
      </c>
      <c r="E455" s="22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>
        <v>44000</v>
      </c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4">
        <v>32000</v>
      </c>
    </row>
    <row r="456" spans="1:39" ht="12.75">
      <c r="A456" s="17"/>
      <c r="B456" s="17"/>
      <c r="C456" s="17" t="s">
        <v>164</v>
      </c>
      <c r="D456" s="39" t="s">
        <v>165</v>
      </c>
      <c r="E456" s="22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>
        <v>3600</v>
      </c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4">
        <v>3100</v>
      </c>
    </row>
    <row r="457" spans="1:39" ht="24.75">
      <c r="A457" s="17"/>
      <c r="B457" s="17"/>
      <c r="C457" s="17" t="s">
        <v>124</v>
      </c>
      <c r="D457" s="21" t="s">
        <v>245</v>
      </c>
      <c r="E457" s="22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4">
        <v>7000</v>
      </c>
    </row>
    <row r="458" spans="1:39" ht="12.75">
      <c r="A458" s="17"/>
      <c r="B458" s="17"/>
      <c r="C458" s="17" t="s">
        <v>126</v>
      </c>
      <c r="D458" s="39" t="s">
        <v>127</v>
      </c>
      <c r="E458" s="22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>
        <v>1000</v>
      </c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4">
        <v>1000</v>
      </c>
    </row>
    <row r="459" spans="1:39" ht="12.75">
      <c r="A459" s="17"/>
      <c r="B459" s="17"/>
      <c r="C459" s="17" t="s">
        <v>90</v>
      </c>
      <c r="D459" s="21" t="s">
        <v>91</v>
      </c>
      <c r="E459" s="22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>
        <v>10000</v>
      </c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4">
        <v>4000</v>
      </c>
    </row>
    <row r="460" spans="1:39" ht="12.75">
      <c r="A460" s="17"/>
      <c r="B460" s="17"/>
      <c r="C460" s="17" t="s">
        <v>128</v>
      </c>
      <c r="D460" s="21" t="s">
        <v>129</v>
      </c>
      <c r="E460" s="22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>
        <v>24528</v>
      </c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4">
        <v>110000</v>
      </c>
    </row>
    <row r="461" spans="1:39" ht="24.75">
      <c r="A461" s="17"/>
      <c r="B461" s="17"/>
      <c r="C461" s="17" t="s">
        <v>132</v>
      </c>
      <c r="D461" s="21" t="s">
        <v>133</v>
      </c>
      <c r="E461" s="22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4">
        <v>1000</v>
      </c>
    </row>
    <row r="462" spans="1:39" ht="24.75">
      <c r="A462" s="17"/>
      <c r="B462" s="17"/>
      <c r="C462" s="17" t="s">
        <v>134</v>
      </c>
      <c r="D462" s="21" t="s">
        <v>135</v>
      </c>
      <c r="E462" s="22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4">
        <v>4000</v>
      </c>
    </row>
    <row r="463" spans="1:39" ht="12.75">
      <c r="A463" s="17"/>
      <c r="B463" s="17"/>
      <c r="C463" s="17" t="s">
        <v>136</v>
      </c>
      <c r="D463" s="21" t="s">
        <v>137</v>
      </c>
      <c r="E463" s="22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4">
        <v>6000</v>
      </c>
    </row>
    <row r="464" spans="1:39" ht="24.75">
      <c r="A464" s="17"/>
      <c r="B464" s="6" t="s">
        <v>306</v>
      </c>
      <c r="C464" s="6"/>
      <c r="D464" s="18" t="s">
        <v>307</v>
      </c>
      <c r="E464" s="19">
        <f aca="true" t="shared" si="103" ref="E464:P464">SUM(E465:E484)</f>
        <v>27278</v>
      </c>
      <c r="F464" s="19">
        <f t="shared" si="103"/>
        <v>0</v>
      </c>
      <c r="G464" s="19">
        <f t="shared" si="103"/>
        <v>0</v>
      </c>
      <c r="H464" s="19">
        <f t="shared" si="103"/>
        <v>0</v>
      </c>
      <c r="I464" s="19">
        <f t="shared" si="103"/>
        <v>0</v>
      </c>
      <c r="J464" s="19">
        <f t="shared" si="103"/>
        <v>0</v>
      </c>
      <c r="K464" s="19">
        <f t="shared" si="103"/>
        <v>0</v>
      </c>
      <c r="L464" s="19">
        <f t="shared" si="103"/>
        <v>0</v>
      </c>
      <c r="M464" s="19">
        <f t="shared" si="103"/>
        <v>0</v>
      </c>
      <c r="N464" s="19">
        <f t="shared" si="103"/>
        <v>0</v>
      </c>
      <c r="O464" s="19">
        <f t="shared" si="103"/>
        <v>0</v>
      </c>
      <c r="P464" s="19">
        <f t="shared" si="103"/>
        <v>0</v>
      </c>
      <c r="Q464" s="19"/>
      <c r="R464" s="19">
        <f aca="true" t="shared" si="104" ref="R464:AL464">SUM(R465:R484)</f>
        <v>0</v>
      </c>
      <c r="S464" s="19">
        <f t="shared" si="104"/>
        <v>0</v>
      </c>
      <c r="T464" s="19">
        <f t="shared" si="104"/>
        <v>0</v>
      </c>
      <c r="U464" s="19">
        <f t="shared" si="104"/>
        <v>0</v>
      </c>
      <c r="V464" s="19">
        <f t="shared" si="104"/>
        <v>0</v>
      </c>
      <c r="W464" s="19">
        <f t="shared" si="104"/>
        <v>0</v>
      </c>
      <c r="X464" s="19">
        <f t="shared" si="104"/>
        <v>228422</v>
      </c>
      <c r="Y464" s="19">
        <f t="shared" si="104"/>
        <v>255558</v>
      </c>
      <c r="Z464" s="19">
        <f t="shared" si="104"/>
        <v>302046</v>
      </c>
      <c r="AA464" s="19">
        <f t="shared" si="104"/>
        <v>375745</v>
      </c>
      <c r="AB464" s="19">
        <f t="shared" si="104"/>
        <v>0</v>
      </c>
      <c r="AC464" s="19">
        <f t="shared" si="104"/>
        <v>0</v>
      </c>
      <c r="AD464" s="19">
        <f t="shared" si="104"/>
        <v>0</v>
      </c>
      <c r="AE464" s="19">
        <f t="shared" si="104"/>
        <v>0</v>
      </c>
      <c r="AF464" s="19">
        <f t="shared" si="104"/>
        <v>0</v>
      </c>
      <c r="AG464" s="19">
        <f t="shared" si="104"/>
        <v>0</v>
      </c>
      <c r="AH464" s="19">
        <f t="shared" si="104"/>
        <v>0</v>
      </c>
      <c r="AI464" s="19">
        <f t="shared" si="104"/>
        <v>0</v>
      </c>
      <c r="AJ464" s="19">
        <f t="shared" si="104"/>
        <v>0</v>
      </c>
      <c r="AK464" s="19">
        <f t="shared" si="104"/>
        <v>0</v>
      </c>
      <c r="AL464" s="19">
        <f t="shared" si="104"/>
        <v>0</v>
      </c>
      <c r="AM464" s="20">
        <f>SUM(AM465:AM486)</f>
        <v>1362924</v>
      </c>
    </row>
    <row r="465" spans="1:39" ht="12.75">
      <c r="A465" s="17"/>
      <c r="B465" s="17"/>
      <c r="C465" s="17" t="s">
        <v>102</v>
      </c>
      <c r="D465" s="21" t="s">
        <v>103</v>
      </c>
      <c r="E465" s="22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>
        <v>402</v>
      </c>
      <c r="Y465" s="23">
        <v>500</v>
      </c>
      <c r="Z465" s="23">
        <v>582</v>
      </c>
      <c r="AA465" s="23">
        <v>1000</v>
      </c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4">
        <v>3175</v>
      </c>
    </row>
    <row r="466" spans="1:39" ht="12.75">
      <c r="A466" s="17"/>
      <c r="B466" s="17"/>
      <c r="C466" s="17" t="s">
        <v>104</v>
      </c>
      <c r="D466" s="21" t="s">
        <v>105</v>
      </c>
      <c r="E466" s="22">
        <v>17951</v>
      </c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>
        <v>160600</v>
      </c>
      <c r="Y466" s="23">
        <v>181201</v>
      </c>
      <c r="Z466" s="23">
        <v>210000</v>
      </c>
      <c r="AA466" s="23">
        <v>255990</v>
      </c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4">
        <v>950050</v>
      </c>
    </row>
    <row r="467" spans="1:39" ht="12.75">
      <c r="A467" s="17"/>
      <c r="B467" s="17"/>
      <c r="C467" s="17" t="s">
        <v>108</v>
      </c>
      <c r="D467" s="21" t="s">
        <v>109</v>
      </c>
      <c r="E467" s="22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>
        <v>13538</v>
      </c>
      <c r="Y467" s="23">
        <v>16351</v>
      </c>
      <c r="Z467" s="23">
        <v>18000</v>
      </c>
      <c r="AA467" s="23">
        <v>23000</v>
      </c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4">
        <v>78300</v>
      </c>
    </row>
    <row r="468" spans="1:39" ht="12.75">
      <c r="A468" s="17"/>
      <c r="B468" s="17"/>
      <c r="C468" s="17" t="s">
        <v>110</v>
      </c>
      <c r="D468" s="21" t="s">
        <v>111</v>
      </c>
      <c r="E468" s="22">
        <v>3093</v>
      </c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>
        <v>31676</v>
      </c>
      <c r="Y468" s="23">
        <v>35050</v>
      </c>
      <c r="Z468" s="23">
        <v>40000</v>
      </c>
      <c r="AA468" s="23">
        <v>44422</v>
      </c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4">
        <v>175250</v>
      </c>
    </row>
    <row r="469" spans="1:39" ht="12.75">
      <c r="A469" s="17"/>
      <c r="B469" s="17"/>
      <c r="C469" s="17" t="s">
        <v>112</v>
      </c>
      <c r="D469" s="21" t="s">
        <v>113</v>
      </c>
      <c r="E469" s="22">
        <v>440</v>
      </c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>
        <v>4266</v>
      </c>
      <c r="Y469" s="23">
        <v>4683</v>
      </c>
      <c r="Z469" s="23">
        <v>4073</v>
      </c>
      <c r="AA469" s="23">
        <v>6835</v>
      </c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4">
        <v>24850</v>
      </c>
    </row>
    <row r="470" spans="1:39" ht="12.75">
      <c r="A470" s="17"/>
      <c r="B470" s="17"/>
      <c r="C470" s="17" t="s">
        <v>144</v>
      </c>
      <c r="D470" s="21" t="s">
        <v>145</v>
      </c>
      <c r="E470" s="22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>
        <v>3000</v>
      </c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4">
        <v>4550</v>
      </c>
    </row>
    <row r="471" spans="1:39" ht="12.75">
      <c r="A471" s="17"/>
      <c r="B471" s="17"/>
      <c r="C471" s="17" t="s">
        <v>88</v>
      </c>
      <c r="D471" s="21" t="s">
        <v>89</v>
      </c>
      <c r="E471" s="22">
        <v>5794</v>
      </c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>
        <v>2274</v>
      </c>
      <c r="Y471" s="23">
        <v>303</v>
      </c>
      <c r="Z471" s="23">
        <v>1417</v>
      </c>
      <c r="AA471" s="23">
        <v>8500</v>
      </c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4">
        <v>14691</v>
      </c>
    </row>
    <row r="472" spans="1:39" ht="12.75">
      <c r="A472" s="17"/>
      <c r="B472" s="17"/>
      <c r="C472" s="17" t="s">
        <v>114</v>
      </c>
      <c r="D472" s="21" t="s">
        <v>115</v>
      </c>
      <c r="E472" s="22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4">
        <v>105</v>
      </c>
    </row>
    <row r="473" spans="1:39" ht="12.75">
      <c r="A473" s="17"/>
      <c r="B473" s="17"/>
      <c r="C473" s="17" t="s">
        <v>243</v>
      </c>
      <c r="D473" s="21" t="s">
        <v>244</v>
      </c>
      <c r="E473" s="22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>
        <v>1500</v>
      </c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4">
        <v>850</v>
      </c>
    </row>
    <row r="474" spans="1:39" ht="12.75">
      <c r="A474" s="17"/>
      <c r="B474" s="17"/>
      <c r="C474" s="17" t="s">
        <v>116</v>
      </c>
      <c r="D474" s="39" t="s">
        <v>117</v>
      </c>
      <c r="E474" s="22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>
        <v>300</v>
      </c>
      <c r="Z474" s="23">
        <v>2000</v>
      </c>
      <c r="AA474" s="23">
        <v>3470</v>
      </c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4">
        <v>10000</v>
      </c>
    </row>
    <row r="475" spans="1:39" ht="12.75">
      <c r="A475" s="17"/>
      <c r="B475" s="17"/>
      <c r="C475" s="17" t="s">
        <v>118</v>
      </c>
      <c r="D475" s="39" t="s">
        <v>119</v>
      </c>
      <c r="E475" s="22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4">
        <v>900</v>
      </c>
    </row>
    <row r="476" spans="1:39" ht="12.75">
      <c r="A476" s="17"/>
      <c r="B476" s="17"/>
      <c r="C476" s="17" t="s">
        <v>120</v>
      </c>
      <c r="D476" s="39" t="s">
        <v>121</v>
      </c>
      <c r="E476" s="22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>
        <v>1300</v>
      </c>
      <c r="Z476" s="23"/>
      <c r="AA476" s="23">
        <v>700</v>
      </c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4">
        <v>2250</v>
      </c>
    </row>
    <row r="477" spans="1:39" ht="12.75">
      <c r="A477" s="17"/>
      <c r="B477" s="17"/>
      <c r="C477" s="17" t="s">
        <v>82</v>
      </c>
      <c r="D477" s="39" t="s">
        <v>83</v>
      </c>
      <c r="E477" s="22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>
        <v>2900</v>
      </c>
      <c r="Y477" s="23">
        <v>2020</v>
      </c>
      <c r="Z477" s="23">
        <v>10000</v>
      </c>
      <c r="AA477" s="23">
        <v>6900</v>
      </c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4">
        <v>12200</v>
      </c>
    </row>
    <row r="478" spans="1:39" ht="12.75">
      <c r="A478" s="17"/>
      <c r="B478" s="17"/>
      <c r="C478" s="17" t="s">
        <v>164</v>
      </c>
      <c r="D478" s="39" t="s">
        <v>165</v>
      </c>
      <c r="E478" s="22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4">
        <v>1350</v>
      </c>
    </row>
    <row r="479" spans="1:39" ht="24.75">
      <c r="A479" s="17"/>
      <c r="B479" s="17"/>
      <c r="C479" s="17" t="s">
        <v>124</v>
      </c>
      <c r="D479" s="21" t="s">
        <v>245</v>
      </c>
      <c r="E479" s="22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4">
        <v>9600</v>
      </c>
    </row>
    <row r="480" spans="1:39" ht="12.75">
      <c r="A480" s="17"/>
      <c r="B480" s="17"/>
      <c r="C480" s="17" t="s">
        <v>126</v>
      </c>
      <c r="D480" s="39" t="s">
        <v>127</v>
      </c>
      <c r="E480" s="22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>
        <v>204</v>
      </c>
      <c r="Y480" s="23">
        <v>100</v>
      </c>
      <c r="Z480" s="23">
        <v>100</v>
      </c>
      <c r="AA480" s="23">
        <v>500</v>
      </c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4">
        <v>950</v>
      </c>
    </row>
    <row r="481" spans="1:39" ht="12.75">
      <c r="A481" s="17"/>
      <c r="B481" s="17"/>
      <c r="C481" s="17" t="s">
        <v>90</v>
      </c>
      <c r="D481" s="21" t="s">
        <v>91</v>
      </c>
      <c r="E481" s="22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>
        <v>450</v>
      </c>
      <c r="Y481" s="23"/>
      <c r="Z481" s="23"/>
      <c r="AA481" s="23">
        <v>528</v>
      </c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4">
        <v>2070</v>
      </c>
    </row>
    <row r="482" spans="1:39" ht="12.75">
      <c r="A482" s="17"/>
      <c r="B482" s="17"/>
      <c r="C482" s="17" t="s">
        <v>128</v>
      </c>
      <c r="D482" s="21" t="s">
        <v>129</v>
      </c>
      <c r="E482" s="22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>
        <v>12112</v>
      </c>
      <c r="Y482" s="23">
        <v>13750</v>
      </c>
      <c r="Z482" s="23">
        <v>15874</v>
      </c>
      <c r="AA482" s="23">
        <v>18800</v>
      </c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4">
        <v>69228</v>
      </c>
    </row>
    <row r="483" spans="1:39" ht="12.75">
      <c r="A483" s="17"/>
      <c r="B483" s="17"/>
      <c r="C483" s="17" t="s">
        <v>167</v>
      </c>
      <c r="D483" s="21" t="s">
        <v>168</v>
      </c>
      <c r="E483" s="22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4">
        <v>500</v>
      </c>
    </row>
    <row r="484" spans="1:39" ht="24.75">
      <c r="A484" s="17"/>
      <c r="B484" s="17"/>
      <c r="C484" s="17" t="s">
        <v>132</v>
      </c>
      <c r="D484" s="21" t="s">
        <v>133</v>
      </c>
      <c r="E484" s="22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>
        <v>600</v>
      </c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4">
        <v>300</v>
      </c>
    </row>
    <row r="485" spans="1:39" ht="24.75">
      <c r="A485" s="17"/>
      <c r="B485" s="17"/>
      <c r="C485" s="17" t="s">
        <v>134</v>
      </c>
      <c r="D485" s="21" t="s">
        <v>135</v>
      </c>
      <c r="E485" s="22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4">
        <v>1355</v>
      </c>
    </row>
    <row r="486" spans="1:39" ht="12.75">
      <c r="A486" s="17"/>
      <c r="B486" s="17"/>
      <c r="C486" s="17" t="s">
        <v>136</v>
      </c>
      <c r="D486" s="21" t="s">
        <v>137</v>
      </c>
      <c r="E486" s="22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4">
        <v>400</v>
      </c>
    </row>
    <row r="487" spans="1:39" ht="12.75">
      <c r="A487" s="17"/>
      <c r="B487" s="6" t="s">
        <v>308</v>
      </c>
      <c r="C487" s="6"/>
      <c r="D487" s="18" t="s">
        <v>309</v>
      </c>
      <c r="E487" s="19">
        <f aca="true" t="shared" si="105" ref="E487:P487">SUM(E489:E506)</f>
        <v>31698</v>
      </c>
      <c r="F487" s="19">
        <f t="shared" si="105"/>
        <v>0</v>
      </c>
      <c r="G487" s="19">
        <f t="shared" si="105"/>
        <v>0</v>
      </c>
      <c r="H487" s="19">
        <f t="shared" si="105"/>
        <v>0</v>
      </c>
      <c r="I487" s="19">
        <f t="shared" si="105"/>
        <v>0</v>
      </c>
      <c r="J487" s="19">
        <f t="shared" si="105"/>
        <v>0</v>
      </c>
      <c r="K487" s="19">
        <f t="shared" si="105"/>
        <v>0</v>
      </c>
      <c r="L487" s="19">
        <f t="shared" si="105"/>
        <v>0</v>
      </c>
      <c r="M487" s="19">
        <f t="shared" si="105"/>
        <v>0</v>
      </c>
      <c r="N487" s="19">
        <f t="shared" si="105"/>
        <v>0</v>
      </c>
      <c r="O487" s="19">
        <f t="shared" si="105"/>
        <v>0</v>
      </c>
      <c r="P487" s="19">
        <f t="shared" si="105"/>
        <v>0</v>
      </c>
      <c r="Q487" s="19"/>
      <c r="R487" s="19">
        <f aca="true" t="shared" si="106" ref="R487:AL487">SUM(R489:R506)</f>
        <v>0</v>
      </c>
      <c r="S487" s="19">
        <f t="shared" si="106"/>
        <v>0</v>
      </c>
      <c r="T487" s="19">
        <f t="shared" si="106"/>
        <v>0</v>
      </c>
      <c r="U487" s="19">
        <f t="shared" si="106"/>
        <v>0</v>
      </c>
      <c r="V487" s="19">
        <f t="shared" si="106"/>
        <v>0</v>
      </c>
      <c r="W487" s="19">
        <f t="shared" si="106"/>
        <v>0</v>
      </c>
      <c r="X487" s="19">
        <f t="shared" si="106"/>
        <v>0</v>
      </c>
      <c r="Y487" s="19">
        <f t="shared" si="106"/>
        <v>0</v>
      </c>
      <c r="Z487" s="19">
        <f t="shared" si="106"/>
        <v>0</v>
      </c>
      <c r="AA487" s="19">
        <f t="shared" si="106"/>
        <v>0</v>
      </c>
      <c r="AB487" s="19">
        <f t="shared" si="106"/>
        <v>0</v>
      </c>
      <c r="AC487" s="19">
        <f t="shared" si="106"/>
        <v>0</v>
      </c>
      <c r="AD487" s="19">
        <f t="shared" si="106"/>
        <v>489306</v>
      </c>
      <c r="AE487" s="19">
        <f t="shared" si="106"/>
        <v>368502</v>
      </c>
      <c r="AF487" s="19">
        <f t="shared" si="106"/>
        <v>389508</v>
      </c>
      <c r="AG487" s="19">
        <f t="shared" si="106"/>
        <v>0</v>
      </c>
      <c r="AH487" s="19">
        <f t="shared" si="106"/>
        <v>0</v>
      </c>
      <c r="AI487" s="19">
        <f t="shared" si="106"/>
        <v>0</v>
      </c>
      <c r="AJ487" s="19">
        <f t="shared" si="106"/>
        <v>0</v>
      </c>
      <c r="AK487" s="19">
        <f t="shared" si="106"/>
        <v>0</v>
      </c>
      <c r="AL487" s="19">
        <f t="shared" si="106"/>
        <v>0</v>
      </c>
      <c r="AM487" s="20">
        <f>SUM(AM488:AM509)</f>
        <v>1195120</v>
      </c>
    </row>
    <row r="488" spans="1:39" ht="24.75">
      <c r="A488" s="17"/>
      <c r="B488" s="6"/>
      <c r="C488" s="17" t="s">
        <v>199</v>
      </c>
      <c r="D488" s="21" t="s">
        <v>200</v>
      </c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24">
        <v>300918</v>
      </c>
    </row>
    <row r="489" spans="1:39" ht="12.75">
      <c r="A489" s="17"/>
      <c r="B489" s="17"/>
      <c r="C489" s="17" t="s">
        <v>102</v>
      </c>
      <c r="D489" s="21" t="s">
        <v>103</v>
      </c>
      <c r="E489" s="28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>
        <v>641</v>
      </c>
      <c r="AE489" s="23">
        <v>527</v>
      </c>
      <c r="AF489" s="23">
        <v>1000</v>
      </c>
      <c r="AG489" s="23"/>
      <c r="AH489" s="23"/>
      <c r="AI489" s="23"/>
      <c r="AJ489" s="23"/>
      <c r="AK489" s="23"/>
      <c r="AL489" s="23"/>
      <c r="AM489" s="24">
        <v>3080</v>
      </c>
    </row>
    <row r="490" spans="1:39" ht="12.75">
      <c r="A490" s="17"/>
      <c r="B490" s="17"/>
      <c r="C490" s="17" t="s">
        <v>104</v>
      </c>
      <c r="D490" s="21" t="s">
        <v>105</v>
      </c>
      <c r="E490" s="22">
        <v>17965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>
        <v>321559</v>
      </c>
      <c r="AE490" s="23">
        <v>240000</v>
      </c>
      <c r="AF490" s="23">
        <v>251000</v>
      </c>
      <c r="AG490" s="23"/>
      <c r="AH490" s="23"/>
      <c r="AI490" s="23"/>
      <c r="AJ490" s="23"/>
      <c r="AK490" s="23"/>
      <c r="AL490" s="23"/>
      <c r="AM490" s="24">
        <v>560000</v>
      </c>
    </row>
    <row r="491" spans="1:39" ht="12.75">
      <c r="A491" s="17"/>
      <c r="B491" s="17"/>
      <c r="C491" s="17" t="s">
        <v>108</v>
      </c>
      <c r="D491" s="21" t="s">
        <v>109</v>
      </c>
      <c r="E491" s="22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>
        <v>26886</v>
      </c>
      <c r="AE491" s="23">
        <v>21700</v>
      </c>
      <c r="AF491" s="23">
        <v>20000</v>
      </c>
      <c r="AG491" s="23"/>
      <c r="AH491" s="23"/>
      <c r="AI491" s="23"/>
      <c r="AJ491" s="23"/>
      <c r="AK491" s="23"/>
      <c r="AL491" s="23"/>
      <c r="AM491" s="24">
        <v>46795</v>
      </c>
    </row>
    <row r="492" spans="1:39" ht="12.75">
      <c r="A492" s="17"/>
      <c r="B492" s="17"/>
      <c r="C492" s="17" t="s">
        <v>110</v>
      </c>
      <c r="D492" s="21" t="s">
        <v>111</v>
      </c>
      <c r="E492" s="22">
        <v>3095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>
        <v>61779</v>
      </c>
      <c r="AE492" s="23">
        <v>42362</v>
      </c>
      <c r="AF492" s="23">
        <v>47011</v>
      </c>
      <c r="AG492" s="23"/>
      <c r="AH492" s="23"/>
      <c r="AI492" s="23"/>
      <c r="AJ492" s="23"/>
      <c r="AK492" s="23"/>
      <c r="AL492" s="23"/>
      <c r="AM492" s="24">
        <v>99655</v>
      </c>
    </row>
    <row r="493" spans="1:39" ht="12.75">
      <c r="A493" s="17"/>
      <c r="B493" s="17"/>
      <c r="C493" s="17" t="s">
        <v>112</v>
      </c>
      <c r="D493" s="21" t="s">
        <v>113</v>
      </c>
      <c r="E493" s="22">
        <v>441</v>
      </c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>
        <v>8538</v>
      </c>
      <c r="AE493" s="23">
        <v>5000</v>
      </c>
      <c r="AF493" s="23">
        <v>6230</v>
      </c>
      <c r="AG493" s="23"/>
      <c r="AH493" s="23"/>
      <c r="AI493" s="23"/>
      <c r="AJ493" s="23"/>
      <c r="AK493" s="23"/>
      <c r="AL493" s="23"/>
      <c r="AM493" s="24">
        <v>14550</v>
      </c>
    </row>
    <row r="494" spans="1:39" ht="12.75">
      <c r="A494" s="17"/>
      <c r="B494" s="17"/>
      <c r="C494" s="17" t="s">
        <v>144</v>
      </c>
      <c r="D494" s="21" t="s">
        <v>145</v>
      </c>
      <c r="E494" s="22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>
        <v>1500</v>
      </c>
      <c r="AG494" s="23"/>
      <c r="AH494" s="23"/>
      <c r="AI494" s="23"/>
      <c r="AJ494" s="23"/>
      <c r="AK494" s="23"/>
      <c r="AL494" s="23"/>
      <c r="AM494" s="24">
        <v>4000</v>
      </c>
    </row>
    <row r="495" spans="1:39" ht="12.75">
      <c r="A495" s="17"/>
      <c r="B495" s="17"/>
      <c r="C495" s="17" t="s">
        <v>88</v>
      </c>
      <c r="D495" s="21" t="s">
        <v>89</v>
      </c>
      <c r="E495" s="22">
        <v>10197</v>
      </c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>
        <v>900</v>
      </c>
      <c r="AE495" s="36">
        <v>20000</v>
      </c>
      <c r="AF495" s="36">
        <v>9567</v>
      </c>
      <c r="AG495" s="36"/>
      <c r="AH495" s="36"/>
      <c r="AI495" s="36"/>
      <c r="AJ495" s="36"/>
      <c r="AK495" s="36"/>
      <c r="AL495" s="36"/>
      <c r="AM495" s="24">
        <v>27000</v>
      </c>
    </row>
    <row r="496" spans="1:39" ht="12.75">
      <c r="A496" s="17"/>
      <c r="B496" s="17"/>
      <c r="C496" s="17" t="s">
        <v>114</v>
      </c>
      <c r="D496" s="21" t="s">
        <v>115</v>
      </c>
      <c r="E496" s="22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24">
        <v>500</v>
      </c>
    </row>
    <row r="497" spans="1:39" ht="12.75">
      <c r="A497" s="17"/>
      <c r="B497" s="17"/>
      <c r="C497" s="17" t="s">
        <v>243</v>
      </c>
      <c r="D497" s="21" t="s">
        <v>244</v>
      </c>
      <c r="E497" s="22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>
        <v>200</v>
      </c>
      <c r="AG497" s="36"/>
      <c r="AH497" s="36"/>
      <c r="AI497" s="36"/>
      <c r="AJ497" s="36"/>
      <c r="AK497" s="36"/>
      <c r="AL497" s="36"/>
      <c r="AM497" s="24">
        <v>500</v>
      </c>
    </row>
    <row r="498" spans="1:39" ht="12.75">
      <c r="A498" s="17"/>
      <c r="B498" s="17"/>
      <c r="C498" s="17" t="s">
        <v>116</v>
      </c>
      <c r="D498" s="39" t="s">
        <v>117</v>
      </c>
      <c r="E498" s="22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>
        <v>30040</v>
      </c>
      <c r="AE498" s="23">
        <v>6875</v>
      </c>
      <c r="AF498" s="23">
        <v>21000</v>
      </c>
      <c r="AG498" s="23"/>
      <c r="AH498" s="23"/>
      <c r="AI498" s="23"/>
      <c r="AJ498" s="23"/>
      <c r="AK498" s="23"/>
      <c r="AL498" s="23"/>
      <c r="AM498" s="24">
        <v>45000</v>
      </c>
    </row>
    <row r="499" spans="1:39" ht="12.75">
      <c r="A499" s="17"/>
      <c r="B499" s="17"/>
      <c r="C499" s="17" t="s">
        <v>118</v>
      </c>
      <c r="D499" s="39" t="s">
        <v>119</v>
      </c>
      <c r="E499" s="22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>
        <v>500</v>
      </c>
      <c r="AE499" s="23"/>
      <c r="AF499" s="23">
        <v>1000</v>
      </c>
      <c r="AG499" s="23"/>
      <c r="AH499" s="23"/>
      <c r="AI499" s="23"/>
      <c r="AJ499" s="23"/>
      <c r="AK499" s="23"/>
      <c r="AL499" s="23"/>
      <c r="AM499" s="24">
        <v>12000</v>
      </c>
    </row>
    <row r="500" spans="1:39" ht="12.75">
      <c r="A500" s="17"/>
      <c r="B500" s="17"/>
      <c r="C500" s="17" t="s">
        <v>120</v>
      </c>
      <c r="D500" s="39" t="s">
        <v>121</v>
      </c>
      <c r="E500" s="22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>
        <v>500</v>
      </c>
      <c r="AG500" s="23"/>
      <c r="AH500" s="23"/>
      <c r="AI500" s="23"/>
      <c r="AJ500" s="23"/>
      <c r="AK500" s="23"/>
      <c r="AL500" s="23"/>
      <c r="AM500" s="24">
        <v>779</v>
      </c>
    </row>
    <row r="501" spans="1:39" ht="12.75">
      <c r="A501" s="17"/>
      <c r="B501" s="17"/>
      <c r="C501" s="17" t="s">
        <v>82</v>
      </c>
      <c r="D501" s="39" t="s">
        <v>83</v>
      </c>
      <c r="E501" s="22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>
        <v>10100</v>
      </c>
      <c r="AE501" s="23">
        <v>10000</v>
      </c>
      <c r="AF501" s="23">
        <v>12000</v>
      </c>
      <c r="AG501" s="23"/>
      <c r="AH501" s="23"/>
      <c r="AI501" s="23"/>
      <c r="AJ501" s="23"/>
      <c r="AK501" s="23"/>
      <c r="AL501" s="23"/>
      <c r="AM501" s="24">
        <v>16637</v>
      </c>
    </row>
    <row r="502" spans="1:39" ht="12.75">
      <c r="A502" s="17"/>
      <c r="B502" s="17"/>
      <c r="C502" s="17" t="s">
        <v>164</v>
      </c>
      <c r="D502" s="39" t="s">
        <v>165</v>
      </c>
      <c r="E502" s="22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4">
        <v>2700</v>
      </c>
    </row>
    <row r="503" spans="1:39" ht="24.75">
      <c r="A503" s="17"/>
      <c r="B503" s="17"/>
      <c r="C503" s="17" t="s">
        <v>124</v>
      </c>
      <c r="D503" s="21" t="s">
        <v>245</v>
      </c>
      <c r="E503" s="22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4">
        <v>10200</v>
      </c>
    </row>
    <row r="504" spans="1:39" ht="12.75">
      <c r="A504" s="17"/>
      <c r="B504" s="17"/>
      <c r="C504" s="17" t="s">
        <v>126</v>
      </c>
      <c r="D504" s="39" t="s">
        <v>127</v>
      </c>
      <c r="E504" s="22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>
        <v>1000</v>
      </c>
      <c r="AE504" s="23">
        <v>2000</v>
      </c>
      <c r="AF504" s="23">
        <v>500</v>
      </c>
      <c r="AG504" s="23"/>
      <c r="AH504" s="23"/>
      <c r="AI504" s="23"/>
      <c r="AJ504" s="23"/>
      <c r="AK504" s="23"/>
      <c r="AL504" s="23"/>
      <c r="AM504" s="24">
        <v>3300</v>
      </c>
    </row>
    <row r="505" spans="1:39" ht="12.75">
      <c r="A505" s="17"/>
      <c r="B505" s="17"/>
      <c r="C505" s="17" t="s">
        <v>90</v>
      </c>
      <c r="D505" s="21" t="s">
        <v>91</v>
      </c>
      <c r="E505" s="22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>
        <v>1000</v>
      </c>
      <c r="AE505" s="23">
        <v>20038</v>
      </c>
      <c r="AF505" s="23"/>
      <c r="AG505" s="23"/>
      <c r="AH505" s="23"/>
      <c r="AI505" s="23"/>
      <c r="AJ505" s="23"/>
      <c r="AK505" s="23"/>
      <c r="AL505" s="23"/>
      <c r="AM505" s="24">
        <v>3000</v>
      </c>
    </row>
    <row r="506" spans="1:39" ht="12.75">
      <c r="A506" s="17"/>
      <c r="B506" s="17"/>
      <c r="C506" s="17" t="s">
        <v>128</v>
      </c>
      <c r="D506" s="21" t="s">
        <v>129</v>
      </c>
      <c r="E506" s="22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>
        <v>26363</v>
      </c>
      <c r="AE506" s="23"/>
      <c r="AF506" s="23">
        <v>18000</v>
      </c>
      <c r="AG506" s="23"/>
      <c r="AH506" s="23"/>
      <c r="AI506" s="23"/>
      <c r="AJ506" s="23"/>
      <c r="AK506" s="23"/>
      <c r="AL506" s="23"/>
      <c r="AM506" s="24">
        <v>40006</v>
      </c>
    </row>
    <row r="507" spans="1:39" ht="24.75">
      <c r="A507" s="17"/>
      <c r="B507" s="17"/>
      <c r="C507" s="17" t="s">
        <v>132</v>
      </c>
      <c r="D507" s="21" t="s">
        <v>133</v>
      </c>
      <c r="E507" s="22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4">
        <v>1500</v>
      </c>
    </row>
    <row r="508" spans="1:39" ht="24.75">
      <c r="A508" s="17"/>
      <c r="B508" s="17"/>
      <c r="C508" s="17" t="s">
        <v>134</v>
      </c>
      <c r="D508" s="21" t="s">
        <v>135</v>
      </c>
      <c r="E508" s="22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4">
        <v>1000</v>
      </c>
    </row>
    <row r="509" spans="1:39" ht="12.75">
      <c r="A509" s="17"/>
      <c r="B509" s="17"/>
      <c r="C509" s="17" t="s">
        <v>136</v>
      </c>
      <c r="D509" s="21" t="s">
        <v>137</v>
      </c>
      <c r="E509" s="22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4">
        <v>2000</v>
      </c>
    </row>
    <row r="510" spans="1:39" ht="12.75">
      <c r="A510" s="17"/>
      <c r="B510" s="6" t="s">
        <v>310</v>
      </c>
      <c r="C510" s="6"/>
      <c r="D510" s="18" t="s">
        <v>311</v>
      </c>
      <c r="E510" s="19">
        <f aca="true" t="shared" si="107" ref="E510:P510">SUM(E511:E524)</f>
        <v>81414</v>
      </c>
      <c r="F510" s="19">
        <f t="shared" si="107"/>
        <v>0</v>
      </c>
      <c r="G510" s="19">
        <f t="shared" si="107"/>
        <v>0</v>
      </c>
      <c r="H510" s="19">
        <f t="shared" si="107"/>
        <v>238161</v>
      </c>
      <c r="I510" s="19">
        <f t="shared" si="107"/>
        <v>0</v>
      </c>
      <c r="J510" s="19">
        <f t="shared" si="107"/>
        <v>0</v>
      </c>
      <c r="K510" s="19">
        <f t="shared" si="107"/>
        <v>0</v>
      </c>
      <c r="L510" s="19">
        <f t="shared" si="107"/>
        <v>0</v>
      </c>
      <c r="M510" s="19">
        <f t="shared" si="107"/>
        <v>0</v>
      </c>
      <c r="N510" s="19">
        <f t="shared" si="107"/>
        <v>0</v>
      </c>
      <c r="O510" s="19">
        <f t="shared" si="107"/>
        <v>0</v>
      </c>
      <c r="P510" s="19">
        <f t="shared" si="107"/>
        <v>0</v>
      </c>
      <c r="Q510" s="19"/>
      <c r="R510" s="19">
        <f aca="true" t="shared" si="108" ref="R510:AL510">SUM(R511:R524)</f>
        <v>0</v>
      </c>
      <c r="S510" s="19">
        <f t="shared" si="108"/>
        <v>0</v>
      </c>
      <c r="T510" s="19">
        <f t="shared" si="108"/>
        <v>0</v>
      </c>
      <c r="U510" s="19">
        <f t="shared" si="108"/>
        <v>0</v>
      </c>
      <c r="V510" s="19">
        <f t="shared" si="108"/>
        <v>484582</v>
      </c>
      <c r="W510" s="19">
        <f t="shared" si="108"/>
        <v>203507</v>
      </c>
      <c r="X510" s="19">
        <f t="shared" si="108"/>
        <v>0</v>
      </c>
      <c r="Y510" s="19">
        <f t="shared" si="108"/>
        <v>0</v>
      </c>
      <c r="Z510" s="19">
        <f t="shared" si="108"/>
        <v>0</v>
      </c>
      <c r="AA510" s="19">
        <f t="shared" si="108"/>
        <v>0</v>
      </c>
      <c r="AB510" s="19">
        <f t="shared" si="108"/>
        <v>0</v>
      </c>
      <c r="AC510" s="19">
        <f t="shared" si="108"/>
        <v>0</v>
      </c>
      <c r="AD510" s="19">
        <f t="shared" si="108"/>
        <v>0</v>
      </c>
      <c r="AE510" s="19">
        <f t="shared" si="108"/>
        <v>0</v>
      </c>
      <c r="AF510" s="19">
        <f t="shared" si="108"/>
        <v>0</v>
      </c>
      <c r="AG510" s="19">
        <f t="shared" si="108"/>
        <v>0</v>
      </c>
      <c r="AH510" s="19">
        <f t="shared" si="108"/>
        <v>0</v>
      </c>
      <c r="AI510" s="19">
        <f t="shared" si="108"/>
        <v>0</v>
      </c>
      <c r="AJ510" s="19">
        <f t="shared" si="108"/>
        <v>0</v>
      </c>
      <c r="AK510" s="19">
        <f t="shared" si="108"/>
        <v>0</v>
      </c>
      <c r="AL510" s="19">
        <f t="shared" si="108"/>
        <v>0</v>
      </c>
      <c r="AM510" s="20">
        <f>SUM(AM511:AM526)</f>
        <v>1024700</v>
      </c>
    </row>
    <row r="511" spans="1:39" ht="12.75">
      <c r="A511" s="17"/>
      <c r="B511" s="17"/>
      <c r="C511" s="17" t="s">
        <v>102</v>
      </c>
      <c r="D511" s="21" t="s">
        <v>103</v>
      </c>
      <c r="E511" s="22"/>
      <c r="F511" s="23"/>
      <c r="G511" s="23"/>
      <c r="H511" s="23">
        <v>600</v>
      </c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>
        <v>420</v>
      </c>
      <c r="W511" s="23">
        <v>1558</v>
      </c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4">
        <v>3122</v>
      </c>
    </row>
    <row r="512" spans="1:39" ht="12.75">
      <c r="A512" s="17"/>
      <c r="B512" s="17"/>
      <c r="C512" s="17" t="s">
        <v>104</v>
      </c>
      <c r="D512" s="21" t="s">
        <v>105</v>
      </c>
      <c r="E512" s="22">
        <v>34227</v>
      </c>
      <c r="F512" s="23"/>
      <c r="G512" s="23"/>
      <c r="H512" s="23">
        <v>102167</v>
      </c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>
        <v>254432</v>
      </c>
      <c r="W512" s="23">
        <v>53796</v>
      </c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4">
        <v>449500</v>
      </c>
    </row>
    <row r="513" spans="1:39" ht="12.75">
      <c r="A513" s="17"/>
      <c r="B513" s="17"/>
      <c r="C513" s="17" t="s">
        <v>108</v>
      </c>
      <c r="D513" s="21" t="s">
        <v>109</v>
      </c>
      <c r="E513" s="22"/>
      <c r="F513" s="23"/>
      <c r="G513" s="23"/>
      <c r="H513" s="23">
        <v>8233</v>
      </c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>
        <v>24300</v>
      </c>
      <c r="W513" s="23">
        <v>4000</v>
      </c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4">
        <v>36300</v>
      </c>
    </row>
    <row r="514" spans="1:39" ht="12.75">
      <c r="A514" s="17"/>
      <c r="B514" s="17"/>
      <c r="C514" s="17" t="s">
        <v>110</v>
      </c>
      <c r="D514" s="21" t="s">
        <v>111</v>
      </c>
      <c r="E514" s="22">
        <v>5897</v>
      </c>
      <c r="F514" s="23"/>
      <c r="G514" s="23"/>
      <c r="H514" s="23">
        <v>18867</v>
      </c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>
        <v>49700</v>
      </c>
      <c r="W514" s="23">
        <v>10200</v>
      </c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4">
        <v>83800</v>
      </c>
    </row>
    <row r="515" spans="1:39" ht="12.75">
      <c r="A515" s="17"/>
      <c r="B515" s="17"/>
      <c r="C515" s="17" t="s">
        <v>112</v>
      </c>
      <c r="D515" s="21" t="s">
        <v>113</v>
      </c>
      <c r="E515" s="22">
        <v>839</v>
      </c>
      <c r="F515" s="23"/>
      <c r="G515" s="23"/>
      <c r="H515" s="23">
        <v>2582</v>
      </c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>
        <v>7000</v>
      </c>
      <c r="W515" s="23">
        <v>1400</v>
      </c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4">
        <v>12100</v>
      </c>
    </row>
    <row r="516" spans="1:39" ht="12.75">
      <c r="A516" s="17"/>
      <c r="B516" s="17"/>
      <c r="C516" s="17" t="s">
        <v>211</v>
      </c>
      <c r="D516" s="21" t="s">
        <v>254</v>
      </c>
      <c r="E516" s="22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>
        <v>790</v>
      </c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4">
        <v>800</v>
      </c>
    </row>
    <row r="517" spans="1:39" ht="12.75">
      <c r="A517" s="17"/>
      <c r="B517" s="17"/>
      <c r="C517" s="17" t="s">
        <v>88</v>
      </c>
      <c r="D517" s="21" t="s">
        <v>89</v>
      </c>
      <c r="E517" s="22">
        <v>40451</v>
      </c>
      <c r="F517" s="23"/>
      <c r="G517" s="23"/>
      <c r="H517" s="23">
        <v>4070</v>
      </c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>
        <v>31000</v>
      </c>
      <c r="W517" s="23">
        <v>76536</v>
      </c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4">
        <v>111680</v>
      </c>
    </row>
    <row r="518" spans="1:39" ht="12.75">
      <c r="A518" s="17"/>
      <c r="B518" s="17"/>
      <c r="C518" s="17" t="s">
        <v>162</v>
      </c>
      <c r="D518" s="21" t="s">
        <v>163</v>
      </c>
      <c r="E518" s="22"/>
      <c r="F518" s="23"/>
      <c r="G518" s="23"/>
      <c r="H518" s="23">
        <v>35000</v>
      </c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>
        <v>73080</v>
      </c>
      <c r="W518" s="23">
        <v>25000</v>
      </c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4">
        <v>150500</v>
      </c>
    </row>
    <row r="519" spans="1:39" ht="12.75">
      <c r="A519" s="17"/>
      <c r="B519" s="17"/>
      <c r="C519" s="17" t="s">
        <v>116</v>
      </c>
      <c r="D519" s="39" t="s">
        <v>117</v>
      </c>
      <c r="E519" s="22"/>
      <c r="F519" s="23"/>
      <c r="G519" s="23"/>
      <c r="H519" s="23">
        <v>50123</v>
      </c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>
        <v>10000</v>
      </c>
      <c r="W519" s="23">
        <v>16000</v>
      </c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4">
        <v>96700</v>
      </c>
    </row>
    <row r="520" spans="1:39" ht="12.75">
      <c r="A520" s="17"/>
      <c r="B520" s="17"/>
      <c r="C520" s="17" t="s">
        <v>118</v>
      </c>
      <c r="D520" s="39" t="s">
        <v>119</v>
      </c>
      <c r="E520" s="22"/>
      <c r="F520" s="23"/>
      <c r="G520" s="23"/>
      <c r="H520" s="23">
        <v>500</v>
      </c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>
        <v>12750</v>
      </c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4">
        <v>24500</v>
      </c>
    </row>
    <row r="521" spans="1:39" ht="12.75">
      <c r="A521" s="17"/>
      <c r="B521" s="17"/>
      <c r="C521" s="17" t="s">
        <v>82</v>
      </c>
      <c r="D521" s="39" t="s">
        <v>83</v>
      </c>
      <c r="E521" s="22"/>
      <c r="F521" s="23"/>
      <c r="G521" s="23"/>
      <c r="H521" s="23">
        <v>8700</v>
      </c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>
        <v>7000</v>
      </c>
      <c r="W521" s="23">
        <v>6280</v>
      </c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4">
        <v>22600</v>
      </c>
    </row>
    <row r="522" spans="1:39" ht="24.75">
      <c r="A522" s="17"/>
      <c r="B522" s="17"/>
      <c r="C522" s="17" t="s">
        <v>124</v>
      </c>
      <c r="D522" s="21" t="s">
        <v>245</v>
      </c>
      <c r="E522" s="22"/>
      <c r="F522" s="23"/>
      <c r="G522" s="23"/>
      <c r="H522" s="23">
        <v>1200</v>
      </c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4">
        <v>2900</v>
      </c>
    </row>
    <row r="523" spans="1:39" ht="12.75">
      <c r="A523" s="17"/>
      <c r="B523" s="17"/>
      <c r="C523" s="17" t="s">
        <v>128</v>
      </c>
      <c r="D523" s="21" t="s">
        <v>129</v>
      </c>
      <c r="E523" s="22"/>
      <c r="F523" s="23"/>
      <c r="G523" s="23"/>
      <c r="H523" s="23">
        <v>6119</v>
      </c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>
        <v>4147</v>
      </c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4">
        <v>26998</v>
      </c>
    </row>
    <row r="524" spans="1:39" ht="12.75">
      <c r="A524" s="17"/>
      <c r="B524" s="17"/>
      <c r="C524" s="17" t="s">
        <v>218</v>
      </c>
      <c r="D524" s="21" t="s">
        <v>219</v>
      </c>
      <c r="E524" s="22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>
        <v>14900</v>
      </c>
      <c r="W524" s="23">
        <v>3800</v>
      </c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4">
        <v>3000</v>
      </c>
    </row>
    <row r="525" spans="1:39" ht="24.75">
      <c r="A525" s="17"/>
      <c r="B525" s="17"/>
      <c r="C525" s="17" t="s">
        <v>134</v>
      </c>
      <c r="D525" s="21" t="s">
        <v>135</v>
      </c>
      <c r="E525" s="22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4">
        <v>100</v>
      </c>
    </row>
    <row r="526" spans="1:39" ht="12.75">
      <c r="A526" s="17"/>
      <c r="B526" s="17"/>
      <c r="C526" s="17" t="s">
        <v>136</v>
      </c>
      <c r="D526" s="21" t="s">
        <v>137</v>
      </c>
      <c r="E526" s="22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4">
        <v>100</v>
      </c>
    </row>
    <row r="527" spans="1:39" ht="12.75">
      <c r="A527" s="17"/>
      <c r="B527" s="6" t="s">
        <v>312</v>
      </c>
      <c r="C527" s="6"/>
      <c r="D527" s="18" t="s">
        <v>262</v>
      </c>
      <c r="E527" s="19">
        <f aca="true" t="shared" si="109" ref="E527:AM527">SUM(E528:E535)</f>
        <v>0</v>
      </c>
      <c r="F527" s="19">
        <f t="shared" si="109"/>
        <v>0</v>
      </c>
      <c r="G527" s="19">
        <f t="shared" si="109"/>
        <v>0</v>
      </c>
      <c r="H527" s="19">
        <f t="shared" si="109"/>
        <v>289</v>
      </c>
      <c r="I527" s="19">
        <f t="shared" si="109"/>
        <v>0</v>
      </c>
      <c r="J527" s="19">
        <f t="shared" si="109"/>
        <v>0</v>
      </c>
      <c r="K527" s="19">
        <f t="shared" si="109"/>
        <v>0</v>
      </c>
      <c r="L527" s="19">
        <f t="shared" si="109"/>
        <v>72</v>
      </c>
      <c r="M527" s="19">
        <f t="shared" si="109"/>
        <v>137</v>
      </c>
      <c r="N527" s="19">
        <f t="shared" si="109"/>
        <v>351</v>
      </c>
      <c r="O527" s="19">
        <f t="shared" si="109"/>
        <v>0</v>
      </c>
      <c r="P527" s="19">
        <f t="shared" si="109"/>
        <v>8231</v>
      </c>
      <c r="Q527" s="19">
        <f t="shared" si="109"/>
        <v>3814</v>
      </c>
      <c r="R527" s="19">
        <f t="shared" si="109"/>
        <v>0</v>
      </c>
      <c r="S527" s="19">
        <f t="shared" si="109"/>
        <v>0</v>
      </c>
      <c r="T527" s="19">
        <f t="shared" si="109"/>
        <v>0</v>
      </c>
      <c r="U527" s="19">
        <f t="shared" si="109"/>
        <v>0</v>
      </c>
      <c r="V527" s="19">
        <f t="shared" si="109"/>
        <v>1181</v>
      </c>
      <c r="W527" s="19">
        <f t="shared" si="109"/>
        <v>120</v>
      </c>
      <c r="X527" s="19">
        <f t="shared" si="109"/>
        <v>1318</v>
      </c>
      <c r="Y527" s="19">
        <f t="shared" si="109"/>
        <v>1637</v>
      </c>
      <c r="Z527" s="19">
        <f t="shared" si="109"/>
        <v>1826</v>
      </c>
      <c r="AA527" s="19">
        <f t="shared" si="109"/>
        <v>2191</v>
      </c>
      <c r="AB527" s="19">
        <f t="shared" si="109"/>
        <v>0</v>
      </c>
      <c r="AC527" s="19">
        <f t="shared" si="109"/>
        <v>0</v>
      </c>
      <c r="AD527" s="19">
        <f t="shared" si="109"/>
        <v>2188</v>
      </c>
      <c r="AE527" s="19">
        <f t="shared" si="109"/>
        <v>1538</v>
      </c>
      <c r="AF527" s="19">
        <f t="shared" si="109"/>
        <v>1484</v>
      </c>
      <c r="AG527" s="19">
        <f t="shared" si="109"/>
        <v>0</v>
      </c>
      <c r="AH527" s="19">
        <f t="shared" si="109"/>
        <v>0</v>
      </c>
      <c r="AI527" s="19">
        <f t="shared" si="109"/>
        <v>0</v>
      </c>
      <c r="AJ527" s="19">
        <f t="shared" si="109"/>
        <v>0</v>
      </c>
      <c r="AK527" s="19">
        <f t="shared" si="109"/>
        <v>0</v>
      </c>
      <c r="AL527" s="19">
        <f t="shared" si="109"/>
        <v>0</v>
      </c>
      <c r="AM527" s="20">
        <f t="shared" si="109"/>
        <v>28585</v>
      </c>
    </row>
    <row r="528" spans="1:39" ht="12.75">
      <c r="A528" s="17"/>
      <c r="B528" s="6"/>
      <c r="C528" s="17" t="s">
        <v>104</v>
      </c>
      <c r="D528" s="21" t="s">
        <v>105</v>
      </c>
      <c r="E528" s="28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>
        <v>2900</v>
      </c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4">
        <v>2723</v>
      </c>
    </row>
    <row r="529" spans="1:39" ht="12.75">
      <c r="A529" s="17"/>
      <c r="B529" s="6"/>
      <c r="C529" s="17" t="s">
        <v>108</v>
      </c>
      <c r="D529" s="21" t="s">
        <v>109</v>
      </c>
      <c r="E529" s="28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4">
        <v>323</v>
      </c>
    </row>
    <row r="530" spans="1:39" ht="12.75">
      <c r="A530" s="17"/>
      <c r="B530" s="6"/>
      <c r="C530" s="17" t="s">
        <v>110</v>
      </c>
      <c r="D530" s="21" t="s">
        <v>111</v>
      </c>
      <c r="E530" s="28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>
        <v>500</v>
      </c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4">
        <v>788</v>
      </c>
    </row>
    <row r="531" spans="1:39" ht="12.75">
      <c r="A531" s="17"/>
      <c r="B531" s="6"/>
      <c r="C531" s="17" t="s">
        <v>112</v>
      </c>
      <c r="D531" s="21" t="s">
        <v>113</v>
      </c>
      <c r="E531" s="28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>
        <v>150</v>
      </c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4">
        <v>112</v>
      </c>
    </row>
    <row r="532" spans="1:39" ht="12.75">
      <c r="A532" s="17"/>
      <c r="B532" s="6"/>
      <c r="C532" s="17" t="s">
        <v>88</v>
      </c>
      <c r="D532" s="21" t="s">
        <v>89</v>
      </c>
      <c r="E532" s="28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>
        <v>1681</v>
      </c>
      <c r="Q532" s="23">
        <v>1314</v>
      </c>
      <c r="R532" s="23"/>
      <c r="S532" s="23"/>
      <c r="T532" s="23"/>
      <c r="U532" s="23"/>
      <c r="V532" s="23">
        <v>181</v>
      </c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4">
        <v>3894</v>
      </c>
    </row>
    <row r="533" spans="1:39" ht="12.75">
      <c r="A533" s="17"/>
      <c r="B533" s="6"/>
      <c r="C533" s="17" t="s">
        <v>82</v>
      </c>
      <c r="D533" s="39" t="s">
        <v>83</v>
      </c>
      <c r="E533" s="28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4">
        <v>707</v>
      </c>
    </row>
    <row r="534" spans="1:39" ht="12.75">
      <c r="A534" s="17"/>
      <c r="B534" s="6"/>
      <c r="C534" s="17" t="s">
        <v>126</v>
      </c>
      <c r="D534" s="21" t="s">
        <v>127</v>
      </c>
      <c r="E534" s="28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>
        <v>200</v>
      </c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4">
        <v>779</v>
      </c>
    </row>
    <row r="535" spans="1:39" ht="24.75">
      <c r="A535" s="6"/>
      <c r="B535" s="17"/>
      <c r="C535" s="17" t="s">
        <v>132</v>
      </c>
      <c r="D535" s="21" t="s">
        <v>133</v>
      </c>
      <c r="E535" s="22"/>
      <c r="F535" s="23"/>
      <c r="G535" s="23"/>
      <c r="H535" s="23">
        <v>289</v>
      </c>
      <c r="I535" s="23"/>
      <c r="J535" s="23"/>
      <c r="K535" s="23"/>
      <c r="L535" s="23">
        <v>72</v>
      </c>
      <c r="M535" s="23">
        <v>137</v>
      </c>
      <c r="N535" s="23">
        <v>351</v>
      </c>
      <c r="O535" s="23"/>
      <c r="P535" s="23">
        <v>3000</v>
      </c>
      <c r="Q535" s="23">
        <v>2500</v>
      </c>
      <c r="R535" s="23"/>
      <c r="S535" s="23"/>
      <c r="T535" s="23"/>
      <c r="U535" s="23"/>
      <c r="V535" s="23">
        <v>1000</v>
      </c>
      <c r="W535" s="23">
        <v>120</v>
      </c>
      <c r="X535" s="23">
        <v>1318</v>
      </c>
      <c r="Y535" s="23">
        <v>1637</v>
      </c>
      <c r="Z535" s="23">
        <v>1826</v>
      </c>
      <c r="AA535" s="23">
        <v>1991</v>
      </c>
      <c r="AB535" s="23"/>
      <c r="AC535" s="23"/>
      <c r="AD535" s="23">
        <v>2188</v>
      </c>
      <c r="AE535" s="23">
        <v>1538</v>
      </c>
      <c r="AF535" s="23">
        <v>1484</v>
      </c>
      <c r="AG535" s="23"/>
      <c r="AH535" s="23"/>
      <c r="AI535" s="23"/>
      <c r="AJ535" s="23"/>
      <c r="AK535" s="23"/>
      <c r="AL535" s="23"/>
      <c r="AM535" s="24">
        <v>19259</v>
      </c>
    </row>
    <row r="536" spans="1:39" ht="12.75">
      <c r="A536" s="17"/>
      <c r="B536" s="6" t="s">
        <v>313</v>
      </c>
      <c r="C536" s="6"/>
      <c r="D536" s="18" t="s">
        <v>264</v>
      </c>
      <c r="E536" s="19">
        <f aca="true" t="shared" si="110" ref="E536:P536">SUM(E537:E540)</f>
        <v>147000</v>
      </c>
      <c r="F536" s="19">
        <f t="shared" si="110"/>
        <v>0</v>
      </c>
      <c r="G536" s="19">
        <f t="shared" si="110"/>
        <v>0</v>
      </c>
      <c r="H536" s="19">
        <f t="shared" si="110"/>
        <v>0</v>
      </c>
      <c r="I536" s="19">
        <f t="shared" si="110"/>
        <v>0</v>
      </c>
      <c r="J536" s="19">
        <f t="shared" si="110"/>
        <v>0</v>
      </c>
      <c r="K536" s="19">
        <f t="shared" si="110"/>
        <v>0</v>
      </c>
      <c r="L536" s="19">
        <f t="shared" si="110"/>
        <v>0</v>
      </c>
      <c r="M536" s="19">
        <f t="shared" si="110"/>
        <v>0</v>
      </c>
      <c r="N536" s="19">
        <f t="shared" si="110"/>
        <v>0</v>
      </c>
      <c r="O536" s="19">
        <f t="shared" si="110"/>
        <v>0</v>
      </c>
      <c r="P536" s="19">
        <f t="shared" si="110"/>
        <v>0</v>
      </c>
      <c r="Q536" s="19"/>
      <c r="R536" s="19">
        <f aca="true" t="shared" si="111" ref="R536:AM536">SUM(R537:R540)</f>
        <v>0</v>
      </c>
      <c r="S536" s="19">
        <f t="shared" si="111"/>
        <v>0</v>
      </c>
      <c r="T536" s="19">
        <f t="shared" si="111"/>
        <v>0</v>
      </c>
      <c r="U536" s="19">
        <f t="shared" si="111"/>
        <v>0</v>
      </c>
      <c r="V536" s="19">
        <f t="shared" si="111"/>
        <v>0</v>
      </c>
      <c r="W536" s="19">
        <f t="shared" si="111"/>
        <v>0</v>
      </c>
      <c r="X536" s="19">
        <f t="shared" si="111"/>
        <v>0</v>
      </c>
      <c r="Y536" s="19">
        <f t="shared" si="111"/>
        <v>0</v>
      </c>
      <c r="Z536" s="19">
        <f t="shared" si="111"/>
        <v>0</v>
      </c>
      <c r="AA536" s="19">
        <f t="shared" si="111"/>
        <v>0</v>
      </c>
      <c r="AB536" s="19">
        <f t="shared" si="111"/>
        <v>0</v>
      </c>
      <c r="AC536" s="19">
        <f t="shared" si="111"/>
        <v>0</v>
      </c>
      <c r="AD536" s="19">
        <f t="shared" si="111"/>
        <v>0</v>
      </c>
      <c r="AE536" s="19">
        <f t="shared" si="111"/>
        <v>0</v>
      </c>
      <c r="AF536" s="19">
        <f t="shared" si="111"/>
        <v>0</v>
      </c>
      <c r="AG536" s="19">
        <f t="shared" si="111"/>
        <v>0</v>
      </c>
      <c r="AH536" s="19">
        <f t="shared" si="111"/>
        <v>0</v>
      </c>
      <c r="AI536" s="19">
        <f t="shared" si="111"/>
        <v>0</v>
      </c>
      <c r="AJ536" s="19">
        <f t="shared" si="111"/>
        <v>0</v>
      </c>
      <c r="AK536" s="19">
        <f t="shared" si="111"/>
        <v>0</v>
      </c>
      <c r="AL536" s="19">
        <f t="shared" si="111"/>
        <v>0</v>
      </c>
      <c r="AM536" s="20">
        <f t="shared" si="111"/>
        <v>289088</v>
      </c>
    </row>
    <row r="537" spans="1:39" ht="12.75">
      <c r="A537" s="17"/>
      <c r="B537" s="17"/>
      <c r="C537" s="17" t="s">
        <v>104</v>
      </c>
      <c r="D537" s="21" t="s">
        <v>105</v>
      </c>
      <c r="E537" s="22">
        <v>72694</v>
      </c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4">
        <v>181986</v>
      </c>
    </row>
    <row r="538" spans="1:39" ht="12.75">
      <c r="A538" s="17"/>
      <c r="B538" s="17"/>
      <c r="C538" s="17" t="s">
        <v>110</v>
      </c>
      <c r="D538" s="21" t="s">
        <v>111</v>
      </c>
      <c r="E538" s="22">
        <v>12525</v>
      </c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4">
        <v>27644</v>
      </c>
    </row>
    <row r="539" spans="1:39" ht="12.75">
      <c r="A539" s="17"/>
      <c r="B539" s="17"/>
      <c r="C539" s="17" t="s">
        <v>112</v>
      </c>
      <c r="D539" s="21" t="s">
        <v>113</v>
      </c>
      <c r="E539" s="22">
        <v>1781</v>
      </c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4">
        <v>4458</v>
      </c>
    </row>
    <row r="540" spans="1:39" ht="12.75">
      <c r="A540" s="17"/>
      <c r="B540" s="17"/>
      <c r="C540" s="17" t="s">
        <v>128</v>
      </c>
      <c r="D540" s="21" t="s">
        <v>129</v>
      </c>
      <c r="E540" s="22">
        <v>60000</v>
      </c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4">
        <v>75000</v>
      </c>
    </row>
    <row r="541" spans="1:39" ht="14.25">
      <c r="A541" s="25" t="s">
        <v>314</v>
      </c>
      <c r="B541" s="25"/>
      <c r="C541" s="25"/>
      <c r="D541" s="26" t="s">
        <v>315</v>
      </c>
      <c r="E541" s="27">
        <f aca="true" t="shared" si="112" ref="E541:AL541">E542+E544</f>
        <v>69000</v>
      </c>
      <c r="F541" s="27">
        <f t="shared" si="112"/>
        <v>0</v>
      </c>
      <c r="G541" s="27">
        <f t="shared" si="112"/>
        <v>0</v>
      </c>
      <c r="H541" s="27">
        <f t="shared" si="112"/>
        <v>0</v>
      </c>
      <c r="I541" s="27">
        <f t="shared" si="112"/>
        <v>0</v>
      </c>
      <c r="J541" s="27">
        <f t="shared" si="112"/>
        <v>0</v>
      </c>
      <c r="K541" s="27">
        <f t="shared" si="112"/>
        <v>0</v>
      </c>
      <c r="L541" s="27">
        <f t="shared" si="112"/>
        <v>0</v>
      </c>
      <c r="M541" s="27">
        <f t="shared" si="112"/>
        <v>0</v>
      </c>
      <c r="N541" s="27">
        <f t="shared" si="112"/>
        <v>0</v>
      </c>
      <c r="O541" s="27">
        <f t="shared" si="112"/>
        <v>0</v>
      </c>
      <c r="P541" s="27">
        <f t="shared" si="112"/>
        <v>0</v>
      </c>
      <c r="Q541" s="27">
        <f t="shared" si="112"/>
        <v>0</v>
      </c>
      <c r="R541" s="27">
        <f t="shared" si="112"/>
        <v>0</v>
      </c>
      <c r="S541" s="27">
        <f t="shared" si="112"/>
        <v>0</v>
      </c>
      <c r="T541" s="27">
        <f t="shared" si="112"/>
        <v>0</v>
      </c>
      <c r="U541" s="27">
        <f t="shared" si="112"/>
        <v>0</v>
      </c>
      <c r="V541" s="27">
        <f t="shared" si="112"/>
        <v>0</v>
      </c>
      <c r="W541" s="27">
        <f t="shared" si="112"/>
        <v>0</v>
      </c>
      <c r="X541" s="27">
        <f t="shared" si="112"/>
        <v>0</v>
      </c>
      <c r="Y541" s="27">
        <f t="shared" si="112"/>
        <v>0</v>
      </c>
      <c r="Z541" s="27">
        <f t="shared" si="112"/>
        <v>0</v>
      </c>
      <c r="AA541" s="27">
        <f t="shared" si="112"/>
        <v>0</v>
      </c>
      <c r="AB541" s="27">
        <f t="shared" si="112"/>
        <v>0</v>
      </c>
      <c r="AC541" s="27">
        <f t="shared" si="112"/>
        <v>0</v>
      </c>
      <c r="AD541" s="27">
        <f t="shared" si="112"/>
        <v>0</v>
      </c>
      <c r="AE541" s="27">
        <f t="shared" si="112"/>
        <v>0</v>
      </c>
      <c r="AF541" s="27">
        <f t="shared" si="112"/>
        <v>0</v>
      </c>
      <c r="AG541" s="27">
        <f t="shared" si="112"/>
        <v>0</v>
      </c>
      <c r="AH541" s="27">
        <f t="shared" si="112"/>
        <v>0</v>
      </c>
      <c r="AI541" s="27">
        <f t="shared" si="112"/>
        <v>0</v>
      </c>
      <c r="AJ541" s="27">
        <f t="shared" si="112"/>
        <v>0</v>
      </c>
      <c r="AK541" s="27">
        <f t="shared" si="112"/>
        <v>0</v>
      </c>
      <c r="AL541" s="27">
        <f t="shared" si="112"/>
        <v>0</v>
      </c>
      <c r="AM541" s="16">
        <f>SUM(AM542+AM544)</f>
        <v>75000</v>
      </c>
    </row>
    <row r="542" spans="2:39" ht="12.75">
      <c r="B542" s="6" t="s">
        <v>316</v>
      </c>
      <c r="C542" s="6"/>
      <c r="D542" s="18" t="s">
        <v>317</v>
      </c>
      <c r="E542" s="19">
        <f aca="true" t="shared" si="113" ref="E542:P542">SUM(E543:E543)</f>
        <v>9000</v>
      </c>
      <c r="F542" s="19">
        <f t="shared" si="113"/>
        <v>0</v>
      </c>
      <c r="G542" s="19">
        <f t="shared" si="113"/>
        <v>0</v>
      </c>
      <c r="H542" s="19">
        <f t="shared" si="113"/>
        <v>0</v>
      </c>
      <c r="I542" s="19">
        <f t="shared" si="113"/>
        <v>0</v>
      </c>
      <c r="J542" s="19">
        <f t="shared" si="113"/>
        <v>0</v>
      </c>
      <c r="K542" s="19">
        <f t="shared" si="113"/>
        <v>0</v>
      </c>
      <c r="L542" s="19">
        <f t="shared" si="113"/>
        <v>0</v>
      </c>
      <c r="M542" s="19">
        <f t="shared" si="113"/>
        <v>0</v>
      </c>
      <c r="N542" s="19">
        <f t="shared" si="113"/>
        <v>0</v>
      </c>
      <c r="O542" s="19">
        <f t="shared" si="113"/>
        <v>0</v>
      </c>
      <c r="P542" s="19">
        <f t="shared" si="113"/>
        <v>0</v>
      </c>
      <c r="Q542" s="19"/>
      <c r="R542" s="19">
        <f aca="true" t="shared" si="114" ref="R542:AL542">SUM(R543:R543)</f>
        <v>0</v>
      </c>
      <c r="S542" s="19">
        <f t="shared" si="114"/>
        <v>0</v>
      </c>
      <c r="T542" s="19">
        <f t="shared" si="114"/>
        <v>0</v>
      </c>
      <c r="U542" s="19">
        <f t="shared" si="114"/>
        <v>0</v>
      </c>
      <c r="V542" s="19">
        <f t="shared" si="114"/>
        <v>0</v>
      </c>
      <c r="W542" s="19">
        <f t="shared" si="114"/>
        <v>0</v>
      </c>
      <c r="X542" s="19">
        <f t="shared" si="114"/>
        <v>0</v>
      </c>
      <c r="Y542" s="19">
        <f t="shared" si="114"/>
        <v>0</v>
      </c>
      <c r="Z542" s="19">
        <f t="shared" si="114"/>
        <v>0</v>
      </c>
      <c r="AA542" s="19">
        <f t="shared" si="114"/>
        <v>0</v>
      </c>
      <c r="AB542" s="19">
        <f t="shared" si="114"/>
        <v>0</v>
      </c>
      <c r="AC542" s="19">
        <f t="shared" si="114"/>
        <v>0</v>
      </c>
      <c r="AD542" s="19">
        <f t="shared" si="114"/>
        <v>0</v>
      </c>
      <c r="AE542" s="19">
        <f t="shared" si="114"/>
        <v>0</v>
      </c>
      <c r="AF542" s="19">
        <f t="shared" si="114"/>
        <v>0</v>
      </c>
      <c r="AG542" s="19">
        <f t="shared" si="114"/>
        <v>0</v>
      </c>
      <c r="AH542" s="19">
        <f t="shared" si="114"/>
        <v>0</v>
      </c>
      <c r="AI542" s="19">
        <f t="shared" si="114"/>
        <v>0</v>
      </c>
      <c r="AJ542" s="19">
        <f t="shared" si="114"/>
        <v>0</v>
      </c>
      <c r="AK542" s="19">
        <f t="shared" si="114"/>
        <v>0</v>
      </c>
      <c r="AL542" s="19">
        <f t="shared" si="114"/>
        <v>0</v>
      </c>
      <c r="AM542" s="20">
        <f>SUM(AM543:AM543)</f>
        <v>10000</v>
      </c>
    </row>
    <row r="543" spans="1:39" ht="12.75">
      <c r="A543" s="17"/>
      <c r="B543" s="17"/>
      <c r="C543" s="17" t="s">
        <v>88</v>
      </c>
      <c r="D543" s="21" t="s">
        <v>89</v>
      </c>
      <c r="E543" s="22">
        <v>9000</v>
      </c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4">
        <v>10000</v>
      </c>
    </row>
    <row r="544" spans="1:39" ht="12.75">
      <c r="A544" s="17"/>
      <c r="B544" s="6" t="s">
        <v>318</v>
      </c>
      <c r="C544" s="6"/>
      <c r="D544" s="18" t="s">
        <v>319</v>
      </c>
      <c r="E544" s="19">
        <f aca="true" t="shared" si="115" ref="E544:P544">SUM(E545)</f>
        <v>60000</v>
      </c>
      <c r="F544" s="19">
        <f t="shared" si="115"/>
        <v>0</v>
      </c>
      <c r="G544" s="19">
        <f t="shared" si="115"/>
        <v>0</v>
      </c>
      <c r="H544" s="19">
        <f t="shared" si="115"/>
        <v>0</v>
      </c>
      <c r="I544" s="19">
        <f t="shared" si="115"/>
        <v>0</v>
      </c>
      <c r="J544" s="19">
        <f t="shared" si="115"/>
        <v>0</v>
      </c>
      <c r="K544" s="19">
        <f t="shared" si="115"/>
        <v>0</v>
      </c>
      <c r="L544" s="19">
        <f t="shared" si="115"/>
        <v>0</v>
      </c>
      <c r="M544" s="19">
        <f t="shared" si="115"/>
        <v>0</v>
      </c>
      <c r="N544" s="19">
        <f t="shared" si="115"/>
        <v>0</v>
      </c>
      <c r="O544" s="19">
        <f t="shared" si="115"/>
        <v>0</v>
      </c>
      <c r="P544" s="19">
        <f t="shared" si="115"/>
        <v>0</v>
      </c>
      <c r="Q544" s="19"/>
      <c r="R544" s="19">
        <f aca="true" t="shared" si="116" ref="R544:AM544">SUM(R545)</f>
        <v>0</v>
      </c>
      <c r="S544" s="19">
        <f t="shared" si="116"/>
        <v>0</v>
      </c>
      <c r="T544" s="19">
        <f t="shared" si="116"/>
        <v>0</v>
      </c>
      <c r="U544" s="19">
        <f t="shared" si="116"/>
        <v>0</v>
      </c>
      <c r="V544" s="19">
        <f t="shared" si="116"/>
        <v>0</v>
      </c>
      <c r="W544" s="19">
        <f t="shared" si="116"/>
        <v>0</v>
      </c>
      <c r="X544" s="19">
        <f t="shared" si="116"/>
        <v>0</v>
      </c>
      <c r="Y544" s="19">
        <f t="shared" si="116"/>
        <v>0</v>
      </c>
      <c r="Z544" s="19">
        <f t="shared" si="116"/>
        <v>0</v>
      </c>
      <c r="AA544" s="19">
        <f t="shared" si="116"/>
        <v>0</v>
      </c>
      <c r="AB544" s="19">
        <f t="shared" si="116"/>
        <v>0</v>
      </c>
      <c r="AC544" s="19">
        <f t="shared" si="116"/>
        <v>0</v>
      </c>
      <c r="AD544" s="19">
        <f t="shared" si="116"/>
        <v>0</v>
      </c>
      <c r="AE544" s="19">
        <f t="shared" si="116"/>
        <v>0</v>
      </c>
      <c r="AF544" s="19">
        <f t="shared" si="116"/>
        <v>0</v>
      </c>
      <c r="AG544" s="19">
        <f t="shared" si="116"/>
        <v>0</v>
      </c>
      <c r="AH544" s="19">
        <f t="shared" si="116"/>
        <v>0</v>
      </c>
      <c r="AI544" s="19">
        <f t="shared" si="116"/>
        <v>0</v>
      </c>
      <c r="AJ544" s="19">
        <f t="shared" si="116"/>
        <v>0</v>
      </c>
      <c r="AK544" s="19">
        <f t="shared" si="116"/>
        <v>0</v>
      </c>
      <c r="AL544" s="19">
        <f t="shared" si="116"/>
        <v>0</v>
      </c>
      <c r="AM544" s="20">
        <f t="shared" si="116"/>
        <v>65000</v>
      </c>
    </row>
    <row r="545" spans="1:39" ht="24.75">
      <c r="A545" s="17"/>
      <c r="B545" s="17"/>
      <c r="C545" s="17" t="s">
        <v>199</v>
      </c>
      <c r="D545" s="21" t="s">
        <v>200</v>
      </c>
      <c r="E545" s="28">
        <v>60000</v>
      </c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4">
        <v>65000</v>
      </c>
    </row>
    <row r="546" spans="1:39" ht="14.25">
      <c r="A546" s="25" t="s">
        <v>320</v>
      </c>
      <c r="B546" s="25"/>
      <c r="C546" s="25"/>
      <c r="D546" s="26" t="s">
        <v>321</v>
      </c>
      <c r="E546" s="27">
        <f aca="true" t="shared" si="117" ref="E546:AL546">E547</f>
        <v>27000</v>
      </c>
      <c r="F546" s="27">
        <f t="shared" si="117"/>
        <v>0</v>
      </c>
      <c r="G546" s="27">
        <f t="shared" si="117"/>
        <v>0</v>
      </c>
      <c r="H546" s="27">
        <f t="shared" si="117"/>
        <v>0</v>
      </c>
      <c r="I546" s="27">
        <f t="shared" si="117"/>
        <v>0</v>
      </c>
      <c r="J546" s="27">
        <f t="shared" si="117"/>
        <v>0</v>
      </c>
      <c r="K546" s="27">
        <f t="shared" si="117"/>
        <v>0</v>
      </c>
      <c r="L546" s="27">
        <f t="shared" si="117"/>
        <v>0</v>
      </c>
      <c r="M546" s="27">
        <f t="shared" si="117"/>
        <v>0</v>
      </c>
      <c r="N546" s="27">
        <f t="shared" si="117"/>
        <v>0</v>
      </c>
      <c r="O546" s="27">
        <f t="shared" si="117"/>
        <v>0</v>
      </c>
      <c r="P546" s="27">
        <f t="shared" si="117"/>
        <v>0</v>
      </c>
      <c r="Q546" s="27">
        <f t="shared" si="117"/>
        <v>0</v>
      </c>
      <c r="R546" s="27">
        <f t="shared" si="117"/>
        <v>0</v>
      </c>
      <c r="S546" s="27">
        <f t="shared" si="117"/>
        <v>0</v>
      </c>
      <c r="T546" s="27">
        <f t="shared" si="117"/>
        <v>0</v>
      </c>
      <c r="U546" s="27">
        <f t="shared" si="117"/>
        <v>0</v>
      </c>
      <c r="V546" s="27">
        <f t="shared" si="117"/>
        <v>0</v>
      </c>
      <c r="W546" s="27">
        <f t="shared" si="117"/>
        <v>0</v>
      </c>
      <c r="X546" s="27">
        <f t="shared" si="117"/>
        <v>0</v>
      </c>
      <c r="Y546" s="27">
        <f t="shared" si="117"/>
        <v>0</v>
      </c>
      <c r="Z546" s="27">
        <f t="shared" si="117"/>
        <v>0</v>
      </c>
      <c r="AA546" s="27">
        <f t="shared" si="117"/>
        <v>0</v>
      </c>
      <c r="AB546" s="27">
        <f t="shared" si="117"/>
        <v>0</v>
      </c>
      <c r="AC546" s="27">
        <f t="shared" si="117"/>
        <v>0</v>
      </c>
      <c r="AD546" s="27">
        <f t="shared" si="117"/>
        <v>0</v>
      </c>
      <c r="AE546" s="27">
        <f t="shared" si="117"/>
        <v>0</v>
      </c>
      <c r="AF546" s="27">
        <f t="shared" si="117"/>
        <v>0</v>
      </c>
      <c r="AG546" s="27">
        <f t="shared" si="117"/>
        <v>0</v>
      </c>
      <c r="AH546" s="27">
        <f t="shared" si="117"/>
        <v>0</v>
      </c>
      <c r="AI546" s="27">
        <f t="shared" si="117"/>
        <v>0</v>
      </c>
      <c r="AJ546" s="27">
        <f t="shared" si="117"/>
        <v>0</v>
      </c>
      <c r="AK546" s="27">
        <f t="shared" si="117"/>
        <v>0</v>
      </c>
      <c r="AL546" s="27">
        <f t="shared" si="117"/>
        <v>0</v>
      </c>
      <c r="AM546" s="16">
        <f>SUM(AM547)</f>
        <v>30000</v>
      </c>
    </row>
    <row r="547" spans="1:39" ht="13.5">
      <c r="A547" s="25"/>
      <c r="B547" s="6" t="s">
        <v>322</v>
      </c>
      <c r="C547" s="6"/>
      <c r="D547" s="18" t="s">
        <v>323</v>
      </c>
      <c r="E547" s="19">
        <f aca="true" t="shared" si="118" ref="E547:P547">SUM(E548:E549)</f>
        <v>27000</v>
      </c>
      <c r="F547" s="19">
        <f t="shared" si="118"/>
        <v>0</v>
      </c>
      <c r="G547" s="19">
        <f t="shared" si="118"/>
        <v>0</v>
      </c>
      <c r="H547" s="19">
        <f t="shared" si="118"/>
        <v>0</v>
      </c>
      <c r="I547" s="19">
        <f t="shared" si="118"/>
        <v>0</v>
      </c>
      <c r="J547" s="19">
        <f t="shared" si="118"/>
        <v>0</v>
      </c>
      <c r="K547" s="19">
        <f t="shared" si="118"/>
        <v>0</v>
      </c>
      <c r="L547" s="19">
        <f t="shared" si="118"/>
        <v>0</v>
      </c>
      <c r="M547" s="19">
        <f t="shared" si="118"/>
        <v>0</v>
      </c>
      <c r="N547" s="19">
        <f t="shared" si="118"/>
        <v>0</v>
      </c>
      <c r="O547" s="19">
        <f t="shared" si="118"/>
        <v>0</v>
      </c>
      <c r="P547" s="19">
        <f t="shared" si="118"/>
        <v>0</v>
      </c>
      <c r="Q547" s="19"/>
      <c r="R547" s="19">
        <f aca="true" t="shared" si="119" ref="R547:AM547">SUM(R548:R549)</f>
        <v>0</v>
      </c>
      <c r="S547" s="19">
        <f t="shared" si="119"/>
        <v>0</v>
      </c>
      <c r="T547" s="19">
        <f t="shared" si="119"/>
        <v>0</v>
      </c>
      <c r="U547" s="19">
        <f t="shared" si="119"/>
        <v>0</v>
      </c>
      <c r="V547" s="19">
        <f t="shared" si="119"/>
        <v>0</v>
      </c>
      <c r="W547" s="19">
        <f t="shared" si="119"/>
        <v>0</v>
      </c>
      <c r="X547" s="19">
        <f t="shared" si="119"/>
        <v>0</v>
      </c>
      <c r="Y547" s="19">
        <f t="shared" si="119"/>
        <v>0</v>
      </c>
      <c r="Z547" s="19">
        <f t="shared" si="119"/>
        <v>0</v>
      </c>
      <c r="AA547" s="19">
        <f t="shared" si="119"/>
        <v>0</v>
      </c>
      <c r="AB547" s="19">
        <f t="shared" si="119"/>
        <v>0</v>
      </c>
      <c r="AC547" s="19">
        <f t="shared" si="119"/>
        <v>0</v>
      </c>
      <c r="AD547" s="19">
        <f t="shared" si="119"/>
        <v>0</v>
      </c>
      <c r="AE547" s="19">
        <f t="shared" si="119"/>
        <v>0</v>
      </c>
      <c r="AF547" s="19">
        <f t="shared" si="119"/>
        <v>0</v>
      </c>
      <c r="AG547" s="19">
        <f t="shared" si="119"/>
        <v>0</v>
      </c>
      <c r="AH547" s="19">
        <f t="shared" si="119"/>
        <v>0</v>
      </c>
      <c r="AI547" s="19">
        <f t="shared" si="119"/>
        <v>0</v>
      </c>
      <c r="AJ547" s="19">
        <f t="shared" si="119"/>
        <v>0</v>
      </c>
      <c r="AK547" s="19">
        <f t="shared" si="119"/>
        <v>0</v>
      </c>
      <c r="AL547" s="19">
        <f t="shared" si="119"/>
        <v>0</v>
      </c>
      <c r="AM547" s="20">
        <f t="shared" si="119"/>
        <v>30000</v>
      </c>
    </row>
    <row r="548" spans="1:40" ht="24.75">
      <c r="A548" s="17"/>
      <c r="B548" s="17"/>
      <c r="C548" s="17" t="s">
        <v>199</v>
      </c>
      <c r="D548" s="21" t="s">
        <v>200</v>
      </c>
      <c r="E548" s="28">
        <v>22000</v>
      </c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8">
        <v>22000</v>
      </c>
      <c r="AN548" s="40"/>
    </row>
    <row r="549" spans="1:40" ht="12.75">
      <c r="A549" s="17"/>
      <c r="B549" s="17"/>
      <c r="C549" s="17" t="s">
        <v>88</v>
      </c>
      <c r="D549" s="21" t="s">
        <v>89</v>
      </c>
      <c r="E549" s="28">
        <v>5000</v>
      </c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28">
        <v>8000</v>
      </c>
      <c r="AN549" s="40"/>
    </row>
    <row r="550" spans="1:40" ht="13.5">
      <c r="A550" s="41"/>
      <c r="B550" s="42"/>
      <c r="C550" s="42"/>
      <c r="D550" s="42" t="s">
        <v>183</v>
      </c>
      <c r="E550" s="43" t="e">
        <f>SUM(E99+E102+E107+#REF!+E118+#REF!+E122+E163+E168+E171+E174+E300+E305+E411+E541+E546+E383)</f>
        <v>#REF!</v>
      </c>
      <c r="F550" s="43" t="e">
        <f>SUM(F99+F102+F107+#REF!+F118+#REF!+F122+F163+F168+F171+F174+F300+F305+F411+F541+F546+F383)</f>
        <v>#REF!</v>
      </c>
      <c r="G550" s="43" t="e">
        <f>SUM(G99+G102+G107+#REF!+G118+#REF!+G122+G163+G168+G171+G174+G300+G305+G411+G541+G546+G383)</f>
        <v>#REF!</v>
      </c>
      <c r="H550" s="43" t="e">
        <f>SUM(H99+H102+H107+#REF!+H118+#REF!+H122+H163+H168+H171+H174+H300+H305+H411+H541+H546+H383)</f>
        <v>#REF!</v>
      </c>
      <c r="I550" s="43" t="e">
        <f>SUM(I99+I102+I107+#REF!+I118+#REF!+I122+I163+I168+I171+I174+I300+I305+I411+I541+I546+I383)</f>
        <v>#REF!</v>
      </c>
      <c r="J550" s="43" t="e">
        <f>SUM(J99+J102+J107+#REF!+J118+#REF!+J122+J163+J168+J171+J174+J300+J305+J411+J541+J546+J383)</f>
        <v>#REF!</v>
      </c>
      <c r="K550" s="43" t="e">
        <f>SUM(K99+K102+K107+#REF!+K118+#REF!+K122+K163+K168+K171+K174+K300+K305+K411+K541+K546+K383)</f>
        <v>#REF!</v>
      </c>
      <c r="L550" s="43" t="e">
        <f>SUM(L99+L102+L107+#REF!+L118+#REF!+L122+L163+L168+L171+L174+L300+L305+L411+L541+L546+L383)</f>
        <v>#REF!</v>
      </c>
      <c r="M550" s="43" t="e">
        <f>SUM(M99+M102+M107+#REF!+M118+#REF!+M122+M163+M168+M171+M174+M300+M305+M411+M541+M546+M383)</f>
        <v>#REF!</v>
      </c>
      <c r="N550" s="43" t="e">
        <f>SUM(N99+N102+N107+#REF!+N118+#REF!+N122+N163+N168+N171+N174+N300+N305+N411+N541+N546+N383)</f>
        <v>#REF!</v>
      </c>
      <c r="O550" s="43" t="e">
        <f>SUM(O99+O102+O107+#REF!+O118+#REF!+O122+O163+O168+O171+O174+O300+O305+O411+O541+O546+O383)</f>
        <v>#REF!</v>
      </c>
      <c r="P550" s="43" t="e">
        <f>SUM(P99+P102+P107+#REF!+P118+#REF!+P122+P163+P168+P171+P174+P300+P305+P411+P541+P546+P383)</f>
        <v>#REF!</v>
      </c>
      <c r="Q550" s="43" t="e">
        <f>SUM(Q99+Q102+Q107+#REF!+Q118+#REF!+Q122+Q163+Q168+Q171+Q174+Q300+Q305+Q411+Q541+Q546+Q383)</f>
        <v>#REF!</v>
      </c>
      <c r="R550" s="43" t="e">
        <f>SUM(R99+R102+R107+#REF!+R118+#REF!+R122+R163+R168+R171+R174+R300+R305+R411+R541+R546+R383)</f>
        <v>#REF!</v>
      </c>
      <c r="S550" s="43" t="e">
        <f>SUM(S99+S102+S107+#REF!+S118+#REF!+S122+S163+S168+S171+S174+S300+S305+S411+S541+S546+S383)</f>
        <v>#REF!</v>
      </c>
      <c r="T550" s="43" t="e">
        <f>SUM(T99+T102+T107+#REF!+T118+#REF!+T122+T163+T168+T171+T174+T300+T305+T411+T541+T546+T383)</f>
        <v>#REF!</v>
      </c>
      <c r="U550" s="43" t="e">
        <f>SUM(U99+U102+U107+#REF!+U118+#REF!+U122+U163+U168+U171+U174+U300+U305+U411+U541+U546+U383)</f>
        <v>#REF!</v>
      </c>
      <c r="V550" s="43" t="e">
        <f>SUM(V99+V102+V107+#REF!+V118+#REF!+V122+V163+V168+V171+V174+V300+V305+V411+V541+V546+V383)</f>
        <v>#REF!</v>
      </c>
      <c r="W550" s="43" t="e">
        <f>SUM(W99+W102+W107+#REF!+W118+#REF!+W122+W163+W168+W171+W174+W300+W305+W411+W541+W546+W383)</f>
        <v>#REF!</v>
      </c>
      <c r="X550" s="43" t="e">
        <f>SUM(X99+X102+X107+#REF!+X118+#REF!+X122+X163+X168+X171+X174+X300+X305+X411+X541+X546+X383)</f>
        <v>#REF!</v>
      </c>
      <c r="Y550" s="43" t="e">
        <f>SUM(Y99+Y102+Y107+#REF!+Y118+#REF!+Y122+Y163+Y168+Y171+Y174+Y300+Y305+Y411+Y541+Y546+Y383)</f>
        <v>#REF!</v>
      </c>
      <c r="Z550" s="43" t="e">
        <f>SUM(Z99+Z102+Z107+#REF!+Z118+#REF!+Z122+Z163+Z168+Z171+Z174+Z300+Z305+Z411+Z541+Z546+Z383)</f>
        <v>#REF!</v>
      </c>
      <c r="AA550" s="43" t="e">
        <f>SUM(AA99+AA102+AA107+#REF!+AA118+#REF!+AA122+AA163+AA168+AA171+AA174+AA300+AA305+AA411+AA541+AA546+AA383)</f>
        <v>#REF!</v>
      </c>
      <c r="AB550" s="43" t="e">
        <f>SUM(AB99+AB102+AB107+#REF!+AB118+#REF!+AB122+AB163+AB168+AB171+AB174+AB300+AB305+AB411+AB541+AB546+AB383)</f>
        <v>#REF!</v>
      </c>
      <c r="AC550" s="43" t="e">
        <f>SUM(AC99+AC102+AC107+#REF!+AC118+#REF!+AC122+AC163+AC168+AC171+AC174+AC300+AC305+AC411+AC541+AC546+AC383)</f>
        <v>#REF!</v>
      </c>
      <c r="AD550" s="43" t="e">
        <f>SUM(AD99+AD102+AD107+#REF!+AD118+#REF!+AD122+AD163+AD168+AD171+AD174+AD300+AD305+AD411+AD541+AD546+AD383)</f>
        <v>#REF!</v>
      </c>
      <c r="AE550" s="43" t="e">
        <f>SUM(AE99+AE102+AE107+#REF!+AE118+#REF!+AE122+AE163+AE168+AE171+AE174+AE300+AE305+AE411+AE541+AE546+AE383)</f>
        <v>#REF!</v>
      </c>
      <c r="AF550" s="43" t="e">
        <f>SUM(AF99+AF102+AF107+#REF!+AF118+#REF!+AF122+AF163+AF168+AF171+AF174+AF300+AF305+AF411+AF541+AF546+AF383)</f>
        <v>#REF!</v>
      </c>
      <c r="AG550" s="43" t="e">
        <f>SUM(AG99+AG102+AG107+#REF!+AG118+#REF!+AG122+AG163+AG168+AG171+AG174+AG300+AG305+AG411+AG541+AG546+AG383)</f>
        <v>#REF!</v>
      </c>
      <c r="AH550" s="43" t="e">
        <f>SUM(AH99+AH102+AH107+#REF!+AH118+#REF!+AH122+AH163+AH168+AH171+AH174+AH300+AH305+AH411+AH541+AH546+AH383)</f>
        <v>#REF!</v>
      </c>
      <c r="AI550" s="43" t="e">
        <f>SUM(AI99+AI102+AI107+#REF!+AI118+#REF!+AI122+AI163+AI168+AI171+AI174+AI300+AI305+AI411+AI541+AI546+AI383)</f>
        <v>#REF!</v>
      </c>
      <c r="AJ550" s="43" t="e">
        <f>SUM(AJ99+AJ102+AJ107+#REF!+AJ118+#REF!+AJ122+AJ163+AJ168+AJ171+AJ174+AJ300+AJ305+AJ411+AJ541+AJ546+AJ383)</f>
        <v>#REF!</v>
      </c>
      <c r="AK550" s="43" t="e">
        <f>SUM(AK99+AK102+AK107+#REF!+AK118+#REF!+AK122+AK163+AK168+AK171+AK174+AK300+AK305+AK411+AK541+AK546+AK383)</f>
        <v>#REF!</v>
      </c>
      <c r="AL550" s="43" t="e">
        <f>SUM(AL99+AL102+AL107+#REF!+AL118+#REF!+AL122+AL163+AL168+AL171+AL174+AL300+AL305+AL411+AL541+AL546+AL383)</f>
        <v>#REF!</v>
      </c>
      <c r="AM550" s="43">
        <f>SUM(AM546+AM541+AM411+AM383+AM305+AM300+AM174+AM171+AM168+AM163+AM122+AM118+AM107+AM102+AM99)</f>
        <v>76646368</v>
      </c>
      <c r="AN550" s="40"/>
    </row>
    <row r="551" spans="1:40" ht="13.5">
      <c r="A551" s="44" t="s">
        <v>324</v>
      </c>
      <c r="B551" s="44"/>
      <c r="C551" s="44"/>
      <c r="D551" s="4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6">
        <f>SUM(AM97+AM550)</f>
        <v>89327862</v>
      </c>
      <c r="AN551" s="47"/>
    </row>
    <row r="552" ht="12.75">
      <c r="AN552" s="40"/>
    </row>
  </sheetData>
  <mergeCells count="8">
    <mergeCell ref="D1:AM1"/>
    <mergeCell ref="D2:AM2"/>
    <mergeCell ref="D3:AM3"/>
    <mergeCell ref="D4:AM4"/>
    <mergeCell ref="A5:AM5"/>
    <mergeCell ref="A9:AM9"/>
    <mergeCell ref="A98:AM98"/>
    <mergeCell ref="A551:D551"/>
  </mergeCells>
  <printOptions horizontalCentered="1"/>
  <pageMargins left="0.19652777777777777" right="0.5902777777777778" top="0.9840277777777778" bottom="0.9840277777777778" header="0.5118055555555556" footer="0.5118055555555556"/>
  <pageSetup firstPageNumber="1" useFirstPageNumber="1" horizontalDpi="300" verticalDpi="300" orientation="portrait" paperSize="9" scale="85"/>
  <rowBreaks count="7" manualBreakCount="7">
    <brk id="56" max="255" man="1"/>
    <brk id="97" max="255" man="1"/>
    <brk id="151" max="255" man="1"/>
    <brk id="208" max="255" man="1"/>
    <brk id="260" max="255" man="1"/>
    <brk id="483" max="255" man="1"/>
    <brk id="5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8"/>
  <sheetViews>
    <sheetView tabSelected="1" zoomScaleSheetLayoutView="100" workbookViewId="0" topLeftCell="A1">
      <selection activeCell="H6" sqref="H6"/>
    </sheetView>
  </sheetViews>
  <sheetFormatPr defaultColWidth="9.00390625" defaultRowHeight="12.75"/>
  <cols>
    <col min="1" max="1" width="5.875" style="1" customWidth="1"/>
    <col min="2" max="2" width="6.75390625" style="1" customWidth="1"/>
    <col min="3" max="3" width="5.875" style="1" customWidth="1"/>
    <col min="4" max="4" width="51.375" style="0" customWidth="1"/>
    <col min="5" max="5" width="11.75390625" style="0" customWidth="1"/>
    <col min="7" max="7" width="3.875" style="0" customWidth="1"/>
  </cols>
  <sheetData>
    <row r="1" spans="1:5" s="49" customFormat="1" ht="12.75">
      <c r="A1" s="48"/>
      <c r="B1" s="48"/>
      <c r="C1" s="48"/>
      <c r="E1" s="49" t="s">
        <v>325</v>
      </c>
    </row>
    <row r="2" spans="1:5" s="49" customFormat="1" ht="12.75">
      <c r="A2" s="48"/>
      <c r="B2" s="48"/>
      <c r="C2" s="48"/>
      <c r="E2" s="49" t="s">
        <v>326</v>
      </c>
    </row>
    <row r="3" spans="1:5" s="49" customFormat="1" ht="12.75">
      <c r="A3" s="48"/>
      <c r="B3" s="48"/>
      <c r="C3" s="48"/>
      <c r="E3" s="49" t="s">
        <v>327</v>
      </c>
    </row>
    <row r="4" spans="1:5" s="49" customFormat="1" ht="12.75">
      <c r="A4" s="48"/>
      <c r="B4" s="48"/>
      <c r="C4" s="48"/>
      <c r="E4" s="49" t="s">
        <v>328</v>
      </c>
    </row>
    <row r="5" spans="1:3" s="49" customFormat="1" ht="12.75">
      <c r="A5" s="48"/>
      <c r="B5" s="48"/>
      <c r="C5" s="48"/>
    </row>
    <row r="6" spans="1:39" s="49" customFormat="1" ht="21" customHeight="1">
      <c r="A6" s="50" t="s">
        <v>329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" s="49" customFormat="1" ht="10.5" customHeight="1">
      <c r="A7" s="48"/>
      <c r="B7" s="48"/>
      <c r="C7" s="48"/>
    </row>
    <row r="8" spans="1:5" ht="24.75">
      <c r="A8" s="6" t="s">
        <v>5</v>
      </c>
      <c r="B8" s="6" t="s">
        <v>330</v>
      </c>
      <c r="C8" s="6" t="s">
        <v>7</v>
      </c>
      <c r="D8" s="7" t="s">
        <v>8</v>
      </c>
      <c r="E8" s="8" t="s">
        <v>331</v>
      </c>
    </row>
    <row r="9" spans="1:5" ht="9.75" customHeight="1">
      <c r="A9" s="51">
        <v>1</v>
      </c>
      <c r="B9" s="51">
        <v>2</v>
      </c>
      <c r="C9" s="51">
        <v>3</v>
      </c>
      <c r="D9" s="51">
        <v>4</v>
      </c>
      <c r="E9" s="51">
        <v>7</v>
      </c>
    </row>
    <row r="10" spans="1:5" ht="16.5" customHeight="1">
      <c r="A10" s="52"/>
      <c r="B10" s="52"/>
      <c r="C10" s="52"/>
      <c r="D10" s="53" t="s">
        <v>184</v>
      </c>
      <c r="E10" s="52"/>
    </row>
    <row r="11" spans="1:5" s="29" customFormat="1" ht="14.25" customHeight="1">
      <c r="A11" s="54" t="s">
        <v>78</v>
      </c>
      <c r="B11" s="54"/>
      <c r="C11" s="54"/>
      <c r="D11" s="55" t="s">
        <v>79</v>
      </c>
      <c r="E11" s="56">
        <f>E12</f>
        <v>66500</v>
      </c>
    </row>
    <row r="12" spans="1:5" s="29" customFormat="1" ht="12.75">
      <c r="A12" s="57"/>
      <c r="B12" s="58" t="s">
        <v>185</v>
      </c>
      <c r="C12" s="59"/>
      <c r="D12" s="18" t="s">
        <v>186</v>
      </c>
      <c r="E12" s="60">
        <f>SUM(E13)</f>
        <v>66500</v>
      </c>
    </row>
    <row r="13" spans="1:5" s="29" customFormat="1" ht="36.75">
      <c r="A13" s="61"/>
      <c r="B13" s="12"/>
      <c r="C13" s="41" t="s">
        <v>332</v>
      </c>
      <c r="D13" s="62" t="s">
        <v>333</v>
      </c>
      <c r="E13" s="63">
        <v>66500</v>
      </c>
    </row>
    <row r="14" spans="1:5" ht="13.5">
      <c r="A14" s="64">
        <v>600</v>
      </c>
      <c r="B14" s="64"/>
      <c r="C14" s="64"/>
      <c r="D14" s="65" t="s">
        <v>196</v>
      </c>
      <c r="E14" s="66">
        <f>E15</f>
        <v>130200</v>
      </c>
    </row>
    <row r="15" spans="1:5" ht="12.75">
      <c r="A15" s="61"/>
      <c r="B15" s="67">
        <v>60014</v>
      </c>
      <c r="C15" s="67"/>
      <c r="D15" s="68" t="s">
        <v>198</v>
      </c>
      <c r="E15" s="69">
        <f>SUM(E16:E18)</f>
        <v>130200</v>
      </c>
    </row>
    <row r="16" spans="1:5" ht="12.75">
      <c r="A16" s="61"/>
      <c r="B16" s="61"/>
      <c r="C16" s="61" t="s">
        <v>334</v>
      </c>
      <c r="D16" s="70" t="s">
        <v>335</v>
      </c>
      <c r="E16" s="71">
        <v>130000</v>
      </c>
    </row>
    <row r="17" spans="1:5" ht="12.75">
      <c r="A17" s="61"/>
      <c r="B17" s="61"/>
      <c r="C17" s="61" t="s">
        <v>336</v>
      </c>
      <c r="D17" s="72" t="s">
        <v>337</v>
      </c>
      <c r="E17" s="71">
        <v>100</v>
      </c>
    </row>
    <row r="18" spans="1:5" ht="12.75">
      <c r="A18" s="61"/>
      <c r="B18" s="61"/>
      <c r="C18" s="61" t="s">
        <v>338</v>
      </c>
      <c r="D18" s="72" t="s">
        <v>339</v>
      </c>
      <c r="E18" s="71">
        <v>100</v>
      </c>
    </row>
    <row r="19" spans="1:5" ht="13.5">
      <c r="A19" s="64">
        <v>700</v>
      </c>
      <c r="B19" s="64"/>
      <c r="C19" s="64"/>
      <c r="D19" s="65" t="s">
        <v>85</v>
      </c>
      <c r="E19" s="66">
        <f>E20</f>
        <v>1800895</v>
      </c>
    </row>
    <row r="20" spans="1:5" ht="12.75">
      <c r="A20" s="61"/>
      <c r="B20" s="67">
        <v>70005</v>
      </c>
      <c r="C20" s="67"/>
      <c r="D20" s="68" t="s">
        <v>87</v>
      </c>
      <c r="E20" s="69">
        <f>SUM(E21:E23)</f>
        <v>1800895</v>
      </c>
    </row>
    <row r="21" spans="1:5" ht="24.75">
      <c r="A21" s="61"/>
      <c r="B21" s="61"/>
      <c r="C21" s="61" t="s">
        <v>340</v>
      </c>
      <c r="D21" s="72" t="s">
        <v>341</v>
      </c>
      <c r="E21" s="73">
        <v>347</v>
      </c>
    </row>
    <row r="22" spans="1:5" ht="14.25" customHeight="1">
      <c r="A22" s="61"/>
      <c r="B22" s="61"/>
      <c r="C22" s="61" t="s">
        <v>342</v>
      </c>
      <c r="D22" s="72" t="s">
        <v>343</v>
      </c>
      <c r="E22" s="73">
        <v>1320548</v>
      </c>
    </row>
    <row r="23" spans="1:5" ht="36.75">
      <c r="A23" s="61"/>
      <c r="B23" s="61"/>
      <c r="C23" s="74" t="s">
        <v>344</v>
      </c>
      <c r="D23" s="72" t="s">
        <v>345</v>
      </c>
      <c r="E23" s="73">
        <v>480000</v>
      </c>
    </row>
    <row r="24" spans="1:5" s="77" customFormat="1" ht="14.25">
      <c r="A24" s="64" t="s">
        <v>96</v>
      </c>
      <c r="B24" s="64"/>
      <c r="C24" s="75"/>
      <c r="D24" s="76" t="s">
        <v>97</v>
      </c>
      <c r="E24" s="66">
        <f>E25</f>
        <v>300</v>
      </c>
    </row>
    <row r="25" spans="1:5" s="80" customFormat="1" ht="12.75">
      <c r="A25" s="67"/>
      <c r="B25" s="67" t="s">
        <v>100</v>
      </c>
      <c r="C25" s="78"/>
      <c r="D25" s="79" t="s">
        <v>101</v>
      </c>
      <c r="E25" s="69">
        <f>E26</f>
        <v>300</v>
      </c>
    </row>
    <row r="26" spans="1:5" ht="36.75">
      <c r="A26" s="61"/>
      <c r="B26" s="61"/>
      <c r="C26" s="74">
        <v>2360</v>
      </c>
      <c r="D26" s="72" t="s">
        <v>345</v>
      </c>
      <c r="E26" s="73">
        <v>300</v>
      </c>
    </row>
    <row r="27" spans="1:5" ht="13.5">
      <c r="A27" s="64">
        <v>750</v>
      </c>
      <c r="B27" s="64"/>
      <c r="C27" s="64"/>
      <c r="D27" s="65" t="s">
        <v>139</v>
      </c>
      <c r="E27" s="66">
        <f>E28+E35</f>
        <v>3045215</v>
      </c>
    </row>
    <row r="28" spans="1:5" ht="12.75">
      <c r="A28" s="61"/>
      <c r="B28" s="67">
        <v>75020</v>
      </c>
      <c r="C28" s="67"/>
      <c r="D28" s="68" t="s">
        <v>346</v>
      </c>
      <c r="E28" s="69">
        <f>SUM(E29:E34)</f>
        <v>3035215</v>
      </c>
    </row>
    <row r="29" spans="1:5" ht="12.75">
      <c r="A29" s="61"/>
      <c r="B29" s="61"/>
      <c r="C29" s="61" t="s">
        <v>347</v>
      </c>
      <c r="D29" s="70" t="s">
        <v>348</v>
      </c>
      <c r="E29" s="73">
        <v>2680000</v>
      </c>
    </row>
    <row r="30" spans="1:5" ht="48.75">
      <c r="A30" s="61"/>
      <c r="B30" s="61"/>
      <c r="C30" s="61" t="s">
        <v>349</v>
      </c>
      <c r="D30" s="72" t="s">
        <v>350</v>
      </c>
      <c r="E30" s="73">
        <v>50000</v>
      </c>
    </row>
    <row r="31" spans="1:5" ht="12.75">
      <c r="A31" s="61"/>
      <c r="B31" s="61"/>
      <c r="C31" s="61" t="s">
        <v>351</v>
      </c>
      <c r="D31" s="70" t="s">
        <v>352</v>
      </c>
      <c r="E31" s="73">
        <v>3000</v>
      </c>
    </row>
    <row r="32" spans="1:5" ht="12.75">
      <c r="A32" s="61"/>
      <c r="B32" s="61"/>
      <c r="C32" s="61" t="s">
        <v>336</v>
      </c>
      <c r="D32" s="70" t="s">
        <v>353</v>
      </c>
      <c r="E32" s="73">
        <v>100641</v>
      </c>
    </row>
    <row r="33" spans="1:5" ht="12.75">
      <c r="A33" s="61"/>
      <c r="B33" s="61"/>
      <c r="C33" s="61" t="s">
        <v>338</v>
      </c>
      <c r="D33" s="72" t="s">
        <v>339</v>
      </c>
      <c r="E33" s="73">
        <v>45000</v>
      </c>
    </row>
    <row r="34" spans="1:5" ht="24.75">
      <c r="A34" s="61"/>
      <c r="B34" s="61"/>
      <c r="C34" s="61" t="s">
        <v>354</v>
      </c>
      <c r="D34" s="72" t="s">
        <v>355</v>
      </c>
      <c r="E34" s="73">
        <v>156574</v>
      </c>
    </row>
    <row r="35" spans="1:5" ht="12.75">
      <c r="A35" s="61"/>
      <c r="B35" s="67" t="s">
        <v>142</v>
      </c>
      <c r="C35" s="67"/>
      <c r="D35" s="68" t="s">
        <v>143</v>
      </c>
      <c r="E35" s="69">
        <f>SUM(E36:E36)</f>
        <v>10000</v>
      </c>
    </row>
    <row r="36" spans="1:5" ht="36.75">
      <c r="A36" s="61"/>
      <c r="B36" s="61"/>
      <c r="C36" s="61">
        <v>2120</v>
      </c>
      <c r="D36" s="72" t="s">
        <v>356</v>
      </c>
      <c r="E36" s="73">
        <v>10000</v>
      </c>
    </row>
    <row r="37" spans="1:5" ht="12.75">
      <c r="A37" s="67" t="s">
        <v>146</v>
      </c>
      <c r="B37" s="67"/>
      <c r="C37" s="67"/>
      <c r="D37" s="79" t="s">
        <v>147</v>
      </c>
      <c r="E37" s="69">
        <f>SUM(E38)</f>
        <v>5450</v>
      </c>
    </row>
    <row r="38" spans="1:5" ht="12.75">
      <c r="A38" s="67"/>
      <c r="B38" s="67" t="s">
        <v>148</v>
      </c>
      <c r="C38" s="67"/>
      <c r="D38" s="79" t="s">
        <v>357</v>
      </c>
      <c r="E38" s="69">
        <f>SUM(E39:E40)</f>
        <v>5450</v>
      </c>
    </row>
    <row r="39" spans="1:5" ht="12.75">
      <c r="A39" s="61"/>
      <c r="B39" s="61"/>
      <c r="C39" s="61" t="s">
        <v>336</v>
      </c>
      <c r="D39" s="72" t="s">
        <v>337</v>
      </c>
      <c r="E39" s="73">
        <v>5200</v>
      </c>
    </row>
    <row r="40" spans="1:5" ht="36.75">
      <c r="A40" s="61"/>
      <c r="B40" s="61"/>
      <c r="C40" s="61" t="s">
        <v>344</v>
      </c>
      <c r="D40" s="72" t="s">
        <v>345</v>
      </c>
      <c r="E40" s="73">
        <v>250</v>
      </c>
    </row>
    <row r="41" spans="1:5" ht="41.25">
      <c r="A41" s="64" t="s">
        <v>358</v>
      </c>
      <c r="B41" s="64"/>
      <c r="C41" s="64"/>
      <c r="D41" s="81" t="s">
        <v>359</v>
      </c>
      <c r="E41" s="66">
        <f>E42</f>
        <v>19322046</v>
      </c>
    </row>
    <row r="42" spans="1:5" ht="24.75">
      <c r="A42" s="61"/>
      <c r="B42" s="67" t="s">
        <v>360</v>
      </c>
      <c r="C42" s="67"/>
      <c r="D42" s="82" t="s">
        <v>361</v>
      </c>
      <c r="E42" s="69">
        <f>SUM(E43:E44)</f>
        <v>19322046</v>
      </c>
    </row>
    <row r="43" spans="1:5" ht="12.75">
      <c r="A43" s="61"/>
      <c r="B43" s="61"/>
      <c r="C43" s="61" t="s">
        <v>362</v>
      </c>
      <c r="D43" s="83" t="s">
        <v>363</v>
      </c>
      <c r="E43" s="73">
        <v>18622046</v>
      </c>
    </row>
    <row r="44" spans="1:5" ht="12.75">
      <c r="A44" s="61"/>
      <c r="B44" s="61"/>
      <c r="C44" s="61" t="s">
        <v>364</v>
      </c>
      <c r="D44" s="83" t="s">
        <v>365</v>
      </c>
      <c r="E44" s="73">
        <v>700000</v>
      </c>
    </row>
    <row r="45" spans="1:5" ht="14.25">
      <c r="A45" s="64" t="s">
        <v>233</v>
      </c>
      <c r="B45" s="64"/>
      <c r="C45" s="64"/>
      <c r="D45" s="81" t="s">
        <v>234</v>
      </c>
      <c r="E45" s="66">
        <f>E46+E48+E50</f>
        <v>36071335</v>
      </c>
    </row>
    <row r="46" spans="1:5" ht="12.75" customHeight="1">
      <c r="A46" s="61"/>
      <c r="B46" s="67" t="s">
        <v>366</v>
      </c>
      <c r="C46" s="67"/>
      <c r="D46" s="82" t="s">
        <v>367</v>
      </c>
      <c r="E46" s="69">
        <f>E47</f>
        <v>29660921</v>
      </c>
    </row>
    <row r="47" spans="1:5" ht="12.75">
      <c r="A47" s="61"/>
      <c r="B47" s="61"/>
      <c r="C47" s="61" t="s">
        <v>368</v>
      </c>
      <c r="D47" s="83" t="s">
        <v>369</v>
      </c>
      <c r="E47" s="73">
        <v>29660921</v>
      </c>
    </row>
    <row r="48" spans="1:5" ht="12" customHeight="1">
      <c r="A48" s="61"/>
      <c r="B48" s="67" t="s">
        <v>370</v>
      </c>
      <c r="C48" s="67"/>
      <c r="D48" s="82" t="s">
        <v>371</v>
      </c>
      <c r="E48" s="69">
        <f>SUM(E49:E49)</f>
        <v>5767511</v>
      </c>
    </row>
    <row r="49" spans="1:5" ht="12.75">
      <c r="A49" s="61"/>
      <c r="B49" s="61"/>
      <c r="C49" s="61" t="s">
        <v>368</v>
      </c>
      <c r="D49" s="83" t="s">
        <v>369</v>
      </c>
      <c r="E49" s="73">
        <v>5767511</v>
      </c>
    </row>
    <row r="50" spans="1:5" ht="12.75">
      <c r="A50" s="61"/>
      <c r="B50" s="67" t="s">
        <v>372</v>
      </c>
      <c r="C50" s="67"/>
      <c r="D50" s="82" t="s">
        <v>373</v>
      </c>
      <c r="E50" s="69">
        <f>SUM(E51)</f>
        <v>642903</v>
      </c>
    </row>
    <row r="51" spans="1:5" ht="12.75">
      <c r="A51" s="61"/>
      <c r="B51" s="61"/>
      <c r="C51" s="61" t="s">
        <v>368</v>
      </c>
      <c r="D51" s="83" t="s">
        <v>369</v>
      </c>
      <c r="E51" s="73">
        <v>642903</v>
      </c>
    </row>
    <row r="52" spans="1:5" ht="13.5">
      <c r="A52" s="64">
        <v>801</v>
      </c>
      <c r="B52" s="64"/>
      <c r="C52" s="64"/>
      <c r="D52" s="65" t="s">
        <v>240</v>
      </c>
      <c r="E52" s="66">
        <f>SUM(E53+E59+E65+E73)</f>
        <v>283105</v>
      </c>
    </row>
    <row r="53" spans="1:5" ht="12.75">
      <c r="A53" s="61"/>
      <c r="B53" s="67">
        <v>80102</v>
      </c>
      <c r="C53" s="67"/>
      <c r="D53" s="68" t="s">
        <v>242</v>
      </c>
      <c r="E53" s="69">
        <f>SUM(E54:E58)</f>
        <v>75420</v>
      </c>
    </row>
    <row r="54" spans="1:5" ht="12.75">
      <c r="A54" s="61"/>
      <c r="B54" s="67"/>
      <c r="C54" s="61" t="s">
        <v>334</v>
      </c>
      <c r="D54" s="70" t="s">
        <v>335</v>
      </c>
      <c r="E54" s="71">
        <v>30000</v>
      </c>
    </row>
    <row r="55" spans="1:6" ht="51.75" customHeight="1">
      <c r="A55" s="61"/>
      <c r="B55" s="61"/>
      <c r="C55" s="61" t="s">
        <v>349</v>
      </c>
      <c r="D55" s="72" t="s">
        <v>350</v>
      </c>
      <c r="E55" s="73">
        <v>10000</v>
      </c>
      <c r="F55" t="s">
        <v>374</v>
      </c>
    </row>
    <row r="56" spans="1:5" ht="12.75">
      <c r="A56" s="61"/>
      <c r="B56" s="61"/>
      <c r="C56" s="61" t="s">
        <v>351</v>
      </c>
      <c r="D56" s="72" t="s">
        <v>352</v>
      </c>
      <c r="E56" s="73">
        <v>35000</v>
      </c>
    </row>
    <row r="57" spans="1:5" ht="12.75">
      <c r="A57" s="61"/>
      <c r="B57" s="61"/>
      <c r="C57" s="61" t="s">
        <v>336</v>
      </c>
      <c r="D57" s="70" t="s">
        <v>337</v>
      </c>
      <c r="E57" s="73">
        <v>20</v>
      </c>
    </row>
    <row r="58" spans="1:5" ht="12.75">
      <c r="A58" s="61"/>
      <c r="B58" s="61"/>
      <c r="C58" s="61" t="s">
        <v>338</v>
      </c>
      <c r="D58" s="70" t="s">
        <v>339</v>
      </c>
      <c r="E58" s="73">
        <v>400</v>
      </c>
    </row>
    <row r="59" spans="1:5" ht="12.75">
      <c r="A59" s="61"/>
      <c r="B59" s="67">
        <v>80120</v>
      </c>
      <c r="C59" s="67"/>
      <c r="D59" s="68" t="s">
        <v>375</v>
      </c>
      <c r="E59" s="69">
        <f>SUM(E60:E64)</f>
        <v>59489</v>
      </c>
    </row>
    <row r="60" spans="1:5" ht="12.75">
      <c r="A60" s="61"/>
      <c r="B60" s="67"/>
      <c r="C60" s="61" t="s">
        <v>334</v>
      </c>
      <c r="D60" s="70" t="s">
        <v>335</v>
      </c>
      <c r="E60" s="71">
        <v>950</v>
      </c>
    </row>
    <row r="61" spans="1:5" ht="48.75">
      <c r="A61" s="61"/>
      <c r="B61" s="61"/>
      <c r="C61" s="61" t="s">
        <v>349</v>
      </c>
      <c r="D61" s="72" t="s">
        <v>350</v>
      </c>
      <c r="E61" s="73">
        <v>27672</v>
      </c>
    </row>
    <row r="62" spans="1:5" ht="12.75">
      <c r="A62" s="61"/>
      <c r="B62" s="61"/>
      <c r="C62" s="61" t="s">
        <v>336</v>
      </c>
      <c r="D62" s="70" t="s">
        <v>337</v>
      </c>
      <c r="E62" s="73">
        <v>50</v>
      </c>
    </row>
    <row r="63" spans="1:5" ht="12.75">
      <c r="A63" s="61"/>
      <c r="B63" s="61"/>
      <c r="C63" s="61" t="s">
        <v>338</v>
      </c>
      <c r="D63" s="70" t="s">
        <v>339</v>
      </c>
      <c r="E63" s="73">
        <v>360</v>
      </c>
    </row>
    <row r="64" spans="1:5" ht="24.75">
      <c r="A64" s="61"/>
      <c r="B64" s="61"/>
      <c r="C64" s="61" t="s">
        <v>354</v>
      </c>
      <c r="D64" s="72" t="s">
        <v>355</v>
      </c>
      <c r="E64" s="73">
        <v>30457</v>
      </c>
    </row>
    <row r="65" spans="1:5" ht="12.75">
      <c r="A65" s="61"/>
      <c r="B65" s="67">
        <v>80130</v>
      </c>
      <c r="C65" s="67"/>
      <c r="D65" s="68" t="s">
        <v>258</v>
      </c>
      <c r="E65" s="69">
        <f>SUM(E66:E72)</f>
        <v>146996</v>
      </c>
    </row>
    <row r="66" spans="1:5" ht="12.75">
      <c r="A66" s="61"/>
      <c r="B66" s="67"/>
      <c r="C66" s="61" t="s">
        <v>334</v>
      </c>
      <c r="D66" s="70" t="s">
        <v>335</v>
      </c>
      <c r="E66" s="71">
        <v>1600</v>
      </c>
    </row>
    <row r="67" spans="1:5" ht="48.75">
      <c r="A67" s="61"/>
      <c r="B67" s="61"/>
      <c r="C67" s="61" t="s">
        <v>349</v>
      </c>
      <c r="D67" s="72" t="s">
        <v>350</v>
      </c>
      <c r="E67" s="73">
        <v>122351</v>
      </c>
    </row>
    <row r="68" spans="1:5" ht="12.75">
      <c r="A68" s="61"/>
      <c r="B68" s="61"/>
      <c r="C68" s="61" t="s">
        <v>351</v>
      </c>
      <c r="D68" s="72" t="s">
        <v>352</v>
      </c>
      <c r="E68" s="73">
        <v>12500</v>
      </c>
    </row>
    <row r="69" spans="1:5" ht="12.75">
      <c r="A69" s="61"/>
      <c r="B69" s="61"/>
      <c r="C69" s="61" t="s">
        <v>376</v>
      </c>
      <c r="D69" s="72" t="s">
        <v>377</v>
      </c>
      <c r="E69" s="73">
        <v>5000</v>
      </c>
    </row>
    <row r="70" spans="1:5" ht="15.75" customHeight="1">
      <c r="A70" s="61"/>
      <c r="B70" s="61"/>
      <c r="C70" s="61" t="s">
        <v>342</v>
      </c>
      <c r="D70" s="72" t="s">
        <v>378</v>
      </c>
      <c r="E70" s="73">
        <v>360</v>
      </c>
    </row>
    <row r="71" spans="1:5" ht="12.75">
      <c r="A71" s="61"/>
      <c r="B71" s="61"/>
      <c r="C71" s="61" t="s">
        <v>336</v>
      </c>
      <c r="D71" s="70" t="s">
        <v>337</v>
      </c>
      <c r="E71" s="73">
        <v>265</v>
      </c>
    </row>
    <row r="72" spans="1:5" ht="12.75">
      <c r="A72" s="61"/>
      <c r="B72" s="61"/>
      <c r="C72" s="61" t="s">
        <v>338</v>
      </c>
      <c r="D72" s="70" t="s">
        <v>339</v>
      </c>
      <c r="E72" s="73">
        <v>4920</v>
      </c>
    </row>
    <row r="73" spans="1:5" ht="12.75">
      <c r="A73" s="61"/>
      <c r="B73" s="67" t="s">
        <v>259</v>
      </c>
      <c r="C73" s="67"/>
      <c r="D73" s="79" t="s">
        <v>260</v>
      </c>
      <c r="E73" s="69">
        <f>SUM(E74:E74)</f>
        <v>1200</v>
      </c>
    </row>
    <row r="74" spans="1:5" ht="12.75">
      <c r="A74" s="61"/>
      <c r="B74" s="61"/>
      <c r="C74" s="61" t="s">
        <v>376</v>
      </c>
      <c r="D74" s="72" t="s">
        <v>377</v>
      </c>
      <c r="E74" s="73">
        <v>1200</v>
      </c>
    </row>
    <row r="75" spans="1:5" ht="13.5">
      <c r="A75" s="64" t="s">
        <v>177</v>
      </c>
      <c r="B75" s="64"/>
      <c r="C75" s="64"/>
      <c r="D75" s="65" t="s">
        <v>178</v>
      </c>
      <c r="E75" s="66">
        <f>SUM(E76+E80+E86)</f>
        <v>9321983</v>
      </c>
    </row>
    <row r="76" spans="1:5" ht="12.75">
      <c r="A76" s="61"/>
      <c r="B76" s="67" t="s">
        <v>270</v>
      </c>
      <c r="C76" s="67"/>
      <c r="D76" s="68" t="s">
        <v>271</v>
      </c>
      <c r="E76" s="69">
        <f>SUM(E77:E79)</f>
        <v>913958</v>
      </c>
    </row>
    <row r="77" spans="1:5" ht="12.75">
      <c r="A77" s="61"/>
      <c r="B77" s="61"/>
      <c r="C77" s="61" t="s">
        <v>336</v>
      </c>
      <c r="D77" s="70" t="s">
        <v>337</v>
      </c>
      <c r="E77" s="73">
        <v>30</v>
      </c>
    </row>
    <row r="78" spans="1:5" ht="12.75">
      <c r="A78" s="61"/>
      <c r="B78" s="61"/>
      <c r="C78" s="61" t="s">
        <v>338</v>
      </c>
      <c r="D78" s="70" t="s">
        <v>339</v>
      </c>
      <c r="E78" s="73">
        <v>13300</v>
      </c>
    </row>
    <row r="79" spans="1:5" ht="24.75">
      <c r="A79" s="61"/>
      <c r="B79" s="61"/>
      <c r="C79" s="61" t="s">
        <v>272</v>
      </c>
      <c r="D79" s="72" t="s">
        <v>379</v>
      </c>
      <c r="E79" s="73">
        <v>900628</v>
      </c>
    </row>
    <row r="80" spans="1:5" ht="12.75" customHeight="1">
      <c r="A80" s="61"/>
      <c r="B80" s="67" t="s">
        <v>277</v>
      </c>
      <c r="C80" s="67"/>
      <c r="D80" s="68" t="s">
        <v>278</v>
      </c>
      <c r="E80" s="69">
        <f>SUM(E81:E85)</f>
        <v>8141378</v>
      </c>
    </row>
    <row r="81" spans="1:5" ht="48.75">
      <c r="A81" s="61"/>
      <c r="B81" s="61"/>
      <c r="C81" s="61" t="s">
        <v>349</v>
      </c>
      <c r="D81" s="72" t="s">
        <v>350</v>
      </c>
      <c r="E81" s="73">
        <v>24460</v>
      </c>
    </row>
    <row r="82" spans="1:5" ht="12.75">
      <c r="A82" s="61"/>
      <c r="B82" s="61"/>
      <c r="C82" s="61" t="s">
        <v>351</v>
      </c>
      <c r="D82" s="70" t="s">
        <v>352</v>
      </c>
      <c r="E82" s="73">
        <v>4014000</v>
      </c>
    </row>
    <row r="83" spans="1:5" ht="12.75">
      <c r="A83" s="61"/>
      <c r="B83" s="61"/>
      <c r="C83" s="61" t="s">
        <v>336</v>
      </c>
      <c r="D83" s="70" t="s">
        <v>337</v>
      </c>
      <c r="E83" s="73">
        <v>100</v>
      </c>
    </row>
    <row r="84" spans="1:5" ht="12.75">
      <c r="A84" s="61"/>
      <c r="B84" s="61"/>
      <c r="C84" s="61" t="s">
        <v>338</v>
      </c>
      <c r="D84" s="70" t="s">
        <v>339</v>
      </c>
      <c r="E84" s="73">
        <v>5600</v>
      </c>
    </row>
    <row r="85" spans="1:5" ht="24.75" customHeight="1">
      <c r="A85" s="61"/>
      <c r="B85" s="61"/>
      <c r="C85" s="61">
        <v>2130</v>
      </c>
      <c r="D85" s="72" t="s">
        <v>380</v>
      </c>
      <c r="E85" s="73">
        <v>4097218</v>
      </c>
    </row>
    <row r="86" spans="1:5" ht="12.75">
      <c r="A86" s="61"/>
      <c r="B86" s="67" t="s">
        <v>279</v>
      </c>
      <c r="C86" s="67"/>
      <c r="D86" s="82" t="s">
        <v>280</v>
      </c>
      <c r="E86" s="69">
        <f>SUM(E87:E88)</f>
        <v>266647</v>
      </c>
    </row>
    <row r="87" spans="1:5" ht="12.75">
      <c r="A87" s="61"/>
      <c r="B87" s="61"/>
      <c r="C87" s="61" t="s">
        <v>338</v>
      </c>
      <c r="D87" s="83" t="s">
        <v>339</v>
      </c>
      <c r="E87" s="73">
        <v>15000</v>
      </c>
    </row>
    <row r="88" spans="1:5" ht="24.75">
      <c r="A88" s="61"/>
      <c r="B88" s="61"/>
      <c r="C88" s="61" t="s">
        <v>272</v>
      </c>
      <c r="D88" s="83" t="s">
        <v>381</v>
      </c>
      <c r="E88" s="73">
        <v>251647</v>
      </c>
    </row>
    <row r="89" spans="1:6" ht="13.5">
      <c r="A89" s="64" t="s">
        <v>286</v>
      </c>
      <c r="B89" s="64"/>
      <c r="C89" s="64"/>
      <c r="D89" s="65" t="s">
        <v>287</v>
      </c>
      <c r="E89" s="66">
        <f>SUM(E94+E92+E90)</f>
        <v>959922</v>
      </c>
      <c r="F89" s="80"/>
    </row>
    <row r="90" spans="1:5" s="80" customFormat="1" ht="24.75">
      <c r="A90" s="67"/>
      <c r="B90" s="67" t="s">
        <v>288</v>
      </c>
      <c r="C90" s="67"/>
      <c r="D90" s="79" t="s">
        <v>289</v>
      </c>
      <c r="E90" s="69">
        <f>E91</f>
        <v>16284</v>
      </c>
    </row>
    <row r="91" spans="1:5" s="29" customFormat="1" ht="24.75">
      <c r="A91" s="61"/>
      <c r="B91" s="61"/>
      <c r="C91" s="61" t="s">
        <v>272</v>
      </c>
      <c r="D91" s="83" t="s">
        <v>381</v>
      </c>
      <c r="E91" s="71">
        <v>16284</v>
      </c>
    </row>
    <row r="92" spans="1:6" ht="13.5">
      <c r="A92" s="64"/>
      <c r="B92" s="67" t="s">
        <v>382</v>
      </c>
      <c r="C92" s="67"/>
      <c r="D92" s="68" t="s">
        <v>383</v>
      </c>
      <c r="E92" s="69">
        <f>SUM(E93)</f>
        <v>68000</v>
      </c>
      <c r="F92" s="80"/>
    </row>
    <row r="93" spans="1:6" ht="13.5">
      <c r="A93" s="64"/>
      <c r="B93" s="64"/>
      <c r="C93" s="61" t="s">
        <v>338</v>
      </c>
      <c r="D93" s="70" t="s">
        <v>339</v>
      </c>
      <c r="E93" s="73">
        <v>68000</v>
      </c>
      <c r="F93" s="80"/>
    </row>
    <row r="94" spans="1:5" ht="13.5" customHeight="1">
      <c r="A94" s="61"/>
      <c r="B94" s="67" t="s">
        <v>290</v>
      </c>
      <c r="C94" s="67"/>
      <c r="D94" s="68" t="s">
        <v>291</v>
      </c>
      <c r="E94" s="69">
        <f>SUM(E95:E97)</f>
        <v>875638</v>
      </c>
    </row>
    <row r="95" spans="1:5" ht="12.75">
      <c r="A95" s="61"/>
      <c r="B95" s="61"/>
      <c r="C95" s="61" t="s">
        <v>336</v>
      </c>
      <c r="D95" s="70" t="s">
        <v>337</v>
      </c>
      <c r="E95" s="73">
        <v>800</v>
      </c>
    </row>
    <row r="96" spans="1:5" ht="12.75">
      <c r="A96" s="61"/>
      <c r="B96" s="61"/>
      <c r="C96" s="61" t="s">
        <v>338</v>
      </c>
      <c r="D96" s="70" t="s">
        <v>339</v>
      </c>
      <c r="E96" s="73">
        <v>20</v>
      </c>
    </row>
    <row r="97" spans="1:5" ht="48.75">
      <c r="A97" s="61"/>
      <c r="B97" s="61"/>
      <c r="C97" s="61" t="s">
        <v>384</v>
      </c>
      <c r="D97" s="72" t="s">
        <v>385</v>
      </c>
      <c r="E97" s="73">
        <v>874818</v>
      </c>
    </row>
    <row r="98" spans="1:5" ht="13.5">
      <c r="A98" s="64">
        <v>854</v>
      </c>
      <c r="B98" s="64"/>
      <c r="C98" s="64"/>
      <c r="D98" s="65" t="s">
        <v>296</v>
      </c>
      <c r="E98" s="66">
        <f>E106+E109+E112+E99+E102</f>
        <v>360705</v>
      </c>
    </row>
    <row r="99" spans="1:5" ht="13.5">
      <c r="A99" s="64"/>
      <c r="B99" s="67" t="s">
        <v>299</v>
      </c>
      <c r="C99" s="67"/>
      <c r="D99" s="68" t="s">
        <v>300</v>
      </c>
      <c r="E99" s="69">
        <f>SUM(E100:E101)</f>
        <v>51000</v>
      </c>
    </row>
    <row r="100" spans="1:5" ht="13.5">
      <c r="A100" s="64"/>
      <c r="B100" s="67"/>
      <c r="C100" s="61" t="s">
        <v>351</v>
      </c>
      <c r="D100" s="70" t="s">
        <v>352</v>
      </c>
      <c r="E100" s="71">
        <v>50000</v>
      </c>
    </row>
    <row r="101" spans="1:5" ht="13.5">
      <c r="A101" s="64"/>
      <c r="B101" s="64"/>
      <c r="C101" s="61" t="s">
        <v>338</v>
      </c>
      <c r="D101" s="70" t="s">
        <v>339</v>
      </c>
      <c r="E101" s="71">
        <v>1000</v>
      </c>
    </row>
    <row r="102" spans="1:5" ht="13.5">
      <c r="A102" s="64"/>
      <c r="B102" s="67" t="s">
        <v>303</v>
      </c>
      <c r="C102" s="67"/>
      <c r="D102" s="68" t="s">
        <v>304</v>
      </c>
      <c r="E102" s="69">
        <f>SUM(E103:E105)</f>
        <v>19800</v>
      </c>
    </row>
    <row r="103" spans="1:5" ht="48.75">
      <c r="A103" s="64"/>
      <c r="B103" s="64"/>
      <c r="C103" s="61" t="s">
        <v>349</v>
      </c>
      <c r="D103" s="72" t="s">
        <v>350</v>
      </c>
      <c r="E103" s="71">
        <v>5000</v>
      </c>
    </row>
    <row r="104" spans="1:5" ht="13.5">
      <c r="A104" s="64"/>
      <c r="B104" s="64"/>
      <c r="C104" s="61" t="s">
        <v>351</v>
      </c>
      <c r="D104" s="70" t="s">
        <v>352</v>
      </c>
      <c r="E104" s="71">
        <v>14000</v>
      </c>
    </row>
    <row r="105" spans="1:5" ht="13.5">
      <c r="A105" s="64"/>
      <c r="B105" s="64"/>
      <c r="C105" s="61" t="s">
        <v>338</v>
      </c>
      <c r="D105" s="70" t="s">
        <v>339</v>
      </c>
      <c r="E105" s="71">
        <v>800</v>
      </c>
    </row>
    <row r="106" spans="1:5" ht="27.75" customHeight="1">
      <c r="A106" s="61"/>
      <c r="B106" s="67">
        <v>85406</v>
      </c>
      <c r="C106" s="67"/>
      <c r="D106" s="79" t="s">
        <v>386</v>
      </c>
      <c r="E106" s="69">
        <f>SUM(E107:E108)</f>
        <v>5280</v>
      </c>
    </row>
    <row r="107" spans="1:5" ht="48.75">
      <c r="A107" s="61"/>
      <c r="B107" s="61"/>
      <c r="C107" s="61" t="s">
        <v>349</v>
      </c>
      <c r="D107" s="72" t="s">
        <v>350</v>
      </c>
      <c r="E107" s="73">
        <v>3240</v>
      </c>
    </row>
    <row r="108" spans="1:5" ht="12.75">
      <c r="A108" s="61"/>
      <c r="B108" s="61"/>
      <c r="C108" s="61" t="s">
        <v>338</v>
      </c>
      <c r="D108" s="72" t="s">
        <v>339</v>
      </c>
      <c r="E108" s="73">
        <v>2040</v>
      </c>
    </row>
    <row r="109" spans="1:5" ht="12.75" customHeight="1">
      <c r="A109" s="61"/>
      <c r="B109" s="67">
        <v>85407</v>
      </c>
      <c r="C109" s="67"/>
      <c r="D109" s="68" t="s">
        <v>309</v>
      </c>
      <c r="E109" s="69">
        <f>SUM(E110:E111)</f>
        <v>6560</v>
      </c>
    </row>
    <row r="110" spans="1:5" ht="12.75" customHeight="1">
      <c r="A110" s="61"/>
      <c r="B110" s="67"/>
      <c r="C110" s="61" t="s">
        <v>334</v>
      </c>
      <c r="D110" s="72" t="s">
        <v>335</v>
      </c>
      <c r="E110" s="71">
        <v>6500</v>
      </c>
    </row>
    <row r="111" spans="1:5" ht="12.75">
      <c r="A111" s="61"/>
      <c r="B111" s="61"/>
      <c r="C111" s="61" t="s">
        <v>338</v>
      </c>
      <c r="D111" s="70" t="s">
        <v>339</v>
      </c>
      <c r="E111" s="73">
        <v>60</v>
      </c>
    </row>
    <row r="112" spans="1:5" ht="12.75">
      <c r="A112" s="61"/>
      <c r="B112" s="67">
        <v>85410</v>
      </c>
      <c r="C112" s="67"/>
      <c r="D112" s="68" t="s">
        <v>311</v>
      </c>
      <c r="E112" s="69">
        <f>SUM(E113:E115)</f>
        <v>278065</v>
      </c>
    </row>
    <row r="113" spans="1:5" ht="48.75">
      <c r="A113" s="61"/>
      <c r="B113" s="61"/>
      <c r="C113" s="61" t="s">
        <v>349</v>
      </c>
      <c r="D113" s="72" t="s">
        <v>350</v>
      </c>
      <c r="E113" s="73">
        <v>7460</v>
      </c>
    </row>
    <row r="114" spans="1:5" ht="12.75">
      <c r="A114" s="61"/>
      <c r="B114" s="61"/>
      <c r="C114" s="61" t="s">
        <v>351</v>
      </c>
      <c r="D114" s="70" t="s">
        <v>352</v>
      </c>
      <c r="E114" s="73">
        <v>270500</v>
      </c>
    </row>
    <row r="115" spans="1:5" ht="12.75">
      <c r="A115" s="61"/>
      <c r="B115" s="61"/>
      <c r="C115" s="61" t="s">
        <v>336</v>
      </c>
      <c r="D115" s="72" t="s">
        <v>337</v>
      </c>
      <c r="E115" s="73">
        <v>105</v>
      </c>
    </row>
    <row r="116" spans="1:5" ht="14.25">
      <c r="A116" s="64" t="s">
        <v>387</v>
      </c>
      <c r="B116" s="64"/>
      <c r="C116" s="64"/>
      <c r="D116" s="76" t="s">
        <v>388</v>
      </c>
      <c r="E116" s="66">
        <f>SUM(E117)</f>
        <v>1000</v>
      </c>
    </row>
    <row r="117" spans="1:5" ht="12.75">
      <c r="A117" s="67"/>
      <c r="B117" s="67" t="s">
        <v>389</v>
      </c>
      <c r="C117" s="67"/>
      <c r="D117" s="79" t="s">
        <v>390</v>
      </c>
      <c r="E117" s="69">
        <f>SUM(E118)</f>
        <v>1000</v>
      </c>
    </row>
    <row r="118" spans="1:5" ht="12.75">
      <c r="A118" s="61"/>
      <c r="B118" s="61"/>
      <c r="C118" s="61" t="s">
        <v>336</v>
      </c>
      <c r="D118" s="70" t="s">
        <v>337</v>
      </c>
      <c r="E118" s="73">
        <v>1000</v>
      </c>
    </row>
    <row r="119" spans="1:5" ht="13.5">
      <c r="A119" s="61"/>
      <c r="B119" s="61"/>
      <c r="C119" s="61"/>
      <c r="D119" s="84" t="s">
        <v>183</v>
      </c>
      <c r="E119" s="66">
        <f>SUM(E116+E98+E75+E52+E45+E41+E27+E19+E14+E11+E89+E37+E24)</f>
        <v>71368656</v>
      </c>
    </row>
    <row r="120" spans="1:5" ht="13.5">
      <c r="A120" s="85"/>
      <c r="B120" s="85"/>
      <c r="C120" s="85"/>
      <c r="D120" s="86" t="s">
        <v>77</v>
      </c>
      <c r="E120" s="87"/>
    </row>
    <row r="121" spans="1:5" ht="13.5">
      <c r="A121" s="54" t="s">
        <v>78</v>
      </c>
      <c r="B121" s="54"/>
      <c r="C121" s="54"/>
      <c r="D121" s="55" t="s">
        <v>79</v>
      </c>
      <c r="E121" s="56">
        <f>E122</f>
        <v>84000</v>
      </c>
    </row>
    <row r="122" spans="1:5" ht="24.75">
      <c r="A122" s="61"/>
      <c r="B122" s="67" t="s">
        <v>80</v>
      </c>
      <c r="C122" s="67"/>
      <c r="D122" s="82" t="s">
        <v>81</v>
      </c>
      <c r="E122" s="88">
        <f>SUM(E123)</f>
        <v>84000</v>
      </c>
    </row>
    <row r="123" spans="1:7" ht="36.75">
      <c r="A123" s="61"/>
      <c r="B123" s="61"/>
      <c r="C123" s="61">
        <v>2110</v>
      </c>
      <c r="D123" s="83" t="s">
        <v>391</v>
      </c>
      <c r="E123" s="71">
        <v>84000</v>
      </c>
      <c r="F123" s="89"/>
      <c r="G123" s="89"/>
    </row>
    <row r="124" spans="1:7" ht="13.5">
      <c r="A124" s="64">
        <v>700</v>
      </c>
      <c r="B124" s="64"/>
      <c r="C124" s="64"/>
      <c r="D124" s="65" t="s">
        <v>85</v>
      </c>
      <c r="E124" s="66">
        <f>E125</f>
        <v>70000</v>
      </c>
      <c r="F124" s="90"/>
      <c r="G124" s="90"/>
    </row>
    <row r="125" spans="1:7" ht="12.75">
      <c r="A125" s="61"/>
      <c r="B125" s="67">
        <v>70005</v>
      </c>
      <c r="C125" s="67"/>
      <c r="D125" s="68" t="s">
        <v>87</v>
      </c>
      <c r="E125" s="69">
        <f>SUM(E126:E126)</f>
        <v>70000</v>
      </c>
      <c r="F125" s="89"/>
      <c r="G125" s="89"/>
    </row>
    <row r="126" spans="1:5" ht="36.75">
      <c r="A126" s="61"/>
      <c r="B126" s="61"/>
      <c r="C126" s="74">
        <v>2110</v>
      </c>
      <c r="D126" s="83" t="s">
        <v>391</v>
      </c>
      <c r="E126" s="71">
        <v>70000</v>
      </c>
    </row>
    <row r="127" spans="1:5" ht="14.25">
      <c r="A127" s="64" t="s">
        <v>96</v>
      </c>
      <c r="B127" s="64"/>
      <c r="C127" s="64"/>
      <c r="D127" s="81" t="s">
        <v>97</v>
      </c>
      <c r="E127" s="66">
        <f>E128+E130</f>
        <v>618350</v>
      </c>
    </row>
    <row r="128" spans="1:5" ht="12.75">
      <c r="A128" s="61"/>
      <c r="B128" s="67" t="s">
        <v>98</v>
      </c>
      <c r="C128" s="67"/>
      <c r="D128" s="82" t="s">
        <v>99</v>
      </c>
      <c r="E128" s="69">
        <f>SUM(E129:E129)</f>
        <v>192000</v>
      </c>
    </row>
    <row r="129" spans="1:5" ht="36.75">
      <c r="A129" s="61"/>
      <c r="B129" s="61"/>
      <c r="C129" s="61">
        <v>2110</v>
      </c>
      <c r="D129" s="83" t="s">
        <v>391</v>
      </c>
      <c r="E129" s="73">
        <v>192000</v>
      </c>
    </row>
    <row r="130" spans="1:5" ht="12.75">
      <c r="A130" s="61"/>
      <c r="B130" s="67" t="s">
        <v>100</v>
      </c>
      <c r="C130" s="67"/>
      <c r="D130" s="82" t="s">
        <v>101</v>
      </c>
      <c r="E130" s="69">
        <f>SUM(E131:E131)</f>
        <v>426350</v>
      </c>
    </row>
    <row r="131" spans="1:5" ht="36.75">
      <c r="A131" s="61"/>
      <c r="B131" s="61"/>
      <c r="C131" s="61">
        <v>2110</v>
      </c>
      <c r="D131" s="83" t="s">
        <v>391</v>
      </c>
      <c r="E131" s="73">
        <v>426350</v>
      </c>
    </row>
    <row r="132" spans="1:5" ht="13.5">
      <c r="A132" s="64">
        <v>750</v>
      </c>
      <c r="B132" s="64"/>
      <c r="C132" s="64"/>
      <c r="D132" s="65" t="s">
        <v>139</v>
      </c>
      <c r="E132" s="66">
        <f>E133+E135</f>
        <v>385177</v>
      </c>
    </row>
    <row r="133" spans="1:5" ht="12.75">
      <c r="A133" s="61"/>
      <c r="B133" s="67" t="s">
        <v>140</v>
      </c>
      <c r="C133" s="67"/>
      <c r="D133" s="68" t="s">
        <v>141</v>
      </c>
      <c r="E133" s="69">
        <f>E134</f>
        <v>364127</v>
      </c>
    </row>
    <row r="134" spans="1:5" ht="36.75">
      <c r="A134" s="61"/>
      <c r="B134" s="61"/>
      <c r="C134" s="61">
        <v>2110</v>
      </c>
      <c r="D134" s="83" t="s">
        <v>391</v>
      </c>
      <c r="E134" s="71">
        <v>364127</v>
      </c>
    </row>
    <row r="135" spans="1:5" ht="12.75">
      <c r="A135" s="61"/>
      <c r="B135" s="67" t="s">
        <v>142</v>
      </c>
      <c r="C135" s="67"/>
      <c r="D135" s="68" t="s">
        <v>143</v>
      </c>
      <c r="E135" s="69">
        <f>SUM(E136:E136)</f>
        <v>21050</v>
      </c>
    </row>
    <row r="136" spans="1:5" ht="36.75">
      <c r="A136" s="61"/>
      <c r="B136" s="61"/>
      <c r="C136" s="61">
        <v>2110</v>
      </c>
      <c r="D136" s="83" t="s">
        <v>391</v>
      </c>
      <c r="E136" s="73">
        <v>21050</v>
      </c>
    </row>
    <row r="137" spans="1:5" ht="27.75">
      <c r="A137" s="64">
        <v>754</v>
      </c>
      <c r="B137" s="64"/>
      <c r="C137" s="64"/>
      <c r="D137" s="76" t="s">
        <v>147</v>
      </c>
      <c r="E137" s="66">
        <f>E138</f>
        <v>8015400</v>
      </c>
    </row>
    <row r="138" spans="1:5" ht="12.75">
      <c r="A138" s="61"/>
      <c r="B138" s="67">
        <v>75411</v>
      </c>
      <c r="C138" s="67"/>
      <c r="D138" s="68" t="s">
        <v>392</v>
      </c>
      <c r="E138" s="69">
        <f>SUM(E139:E140)</f>
        <v>8015400</v>
      </c>
    </row>
    <row r="139" spans="1:5" ht="36.75">
      <c r="A139" s="61"/>
      <c r="B139" s="61"/>
      <c r="C139" s="61">
        <v>2110</v>
      </c>
      <c r="D139" s="83" t="s">
        <v>391</v>
      </c>
      <c r="E139" s="73">
        <v>7982400</v>
      </c>
    </row>
    <row r="140" spans="1:5" ht="47.25" customHeight="1">
      <c r="A140" s="61"/>
      <c r="B140" s="61"/>
      <c r="C140" s="61">
        <v>6410</v>
      </c>
      <c r="D140" s="83" t="s">
        <v>393</v>
      </c>
      <c r="E140" s="73">
        <v>33000</v>
      </c>
    </row>
    <row r="141" spans="1:5" ht="13.5">
      <c r="A141" s="64" t="s">
        <v>171</v>
      </c>
      <c r="B141" s="64"/>
      <c r="C141" s="64"/>
      <c r="D141" s="65" t="s">
        <v>172</v>
      </c>
      <c r="E141" s="66">
        <f>SUM(E142)</f>
        <v>3073200</v>
      </c>
    </row>
    <row r="142" spans="1:5" ht="36.75">
      <c r="A142" s="61"/>
      <c r="B142" s="67" t="s">
        <v>173</v>
      </c>
      <c r="C142" s="67"/>
      <c r="D142" s="79" t="s">
        <v>394</v>
      </c>
      <c r="E142" s="69">
        <f>SUM(E143:E143)</f>
        <v>3073200</v>
      </c>
    </row>
    <row r="143" spans="1:5" ht="36.75">
      <c r="A143" s="61"/>
      <c r="B143" s="61"/>
      <c r="C143" s="61">
        <v>2110</v>
      </c>
      <c r="D143" s="83" t="s">
        <v>391</v>
      </c>
      <c r="E143" s="73">
        <v>3073200</v>
      </c>
    </row>
    <row r="144" spans="1:5" ht="13.5">
      <c r="A144" s="64" t="s">
        <v>177</v>
      </c>
      <c r="B144" s="64"/>
      <c r="C144" s="64"/>
      <c r="D144" s="65" t="s">
        <v>178</v>
      </c>
      <c r="E144" s="66">
        <f>SUM(E145)</f>
        <v>435367</v>
      </c>
    </row>
    <row r="145" spans="1:5" ht="12.75">
      <c r="A145" s="61"/>
      <c r="B145" s="67" t="s">
        <v>179</v>
      </c>
      <c r="C145" s="67"/>
      <c r="D145" s="79" t="s">
        <v>180</v>
      </c>
      <c r="E145" s="69">
        <f>E146</f>
        <v>435367</v>
      </c>
    </row>
    <row r="146" spans="1:5" ht="36.75">
      <c r="A146" s="61"/>
      <c r="B146" s="61"/>
      <c r="C146" s="61">
        <v>2110</v>
      </c>
      <c r="D146" s="83" t="s">
        <v>391</v>
      </c>
      <c r="E146" s="73">
        <v>435367</v>
      </c>
    </row>
    <row r="147" spans="1:5" ht="13.5">
      <c r="A147" s="91"/>
      <c r="B147" s="91"/>
      <c r="C147" s="91"/>
      <c r="D147" s="92" t="s">
        <v>183</v>
      </c>
      <c r="E147" s="93">
        <f>SUM(E144+E141+E137+E132+E127+E124+E121)</f>
        <v>12681494</v>
      </c>
    </row>
    <row r="148" spans="1:5" ht="13.5">
      <c r="A148" s="94" t="s">
        <v>395</v>
      </c>
      <c r="B148" s="94"/>
      <c r="C148" s="94"/>
      <c r="D148" s="94"/>
      <c r="E148" s="95">
        <f>SUM(E147+E119)</f>
        <v>84050150</v>
      </c>
    </row>
  </sheetData>
  <mergeCells count="4">
    <mergeCell ref="F123:G123"/>
    <mergeCell ref="F124:G124"/>
    <mergeCell ref="F125:G125"/>
    <mergeCell ref="A148:D148"/>
  </mergeCells>
  <printOptions horizontalCentered="1"/>
  <pageMargins left="0.5902777777777778" right="0.39375" top="0.5902777777777778" bottom="0.7875" header="0.5118055555555556" footer="0.5118055555555556"/>
  <pageSetup horizontalDpi="300" verticalDpi="300" orientation="portrait" paperSize="9" scale="95"/>
  <rowBreaks count="2" manualBreakCount="2">
    <brk id="79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Zgierzu</dc:creator>
  <cp:keywords/>
  <dc:description/>
  <cp:lastModifiedBy>SPZ</cp:lastModifiedBy>
  <cp:lastPrinted>2008-01-15T08:07:10Z</cp:lastPrinted>
  <dcterms:created xsi:type="dcterms:W3CDTF">2006-01-10T12:22:37Z</dcterms:created>
  <dcterms:modified xsi:type="dcterms:W3CDTF">2008-01-22T09:36:24Z</dcterms:modified>
  <cp:category/>
  <cp:version/>
  <cp:contentType/>
  <cp:contentStatus/>
  <cp:revision>1</cp:revision>
</cp:coreProperties>
</file>