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40" windowHeight="6345" tabRatio="601" activeTab="1"/>
  </bookViews>
  <sheets>
    <sheet name="PFZGiK" sheetId="1" r:id="rId1"/>
    <sheet name="Rozch.i przych." sheetId="2" r:id="rId2"/>
    <sheet name="Inwestycje" sheetId="3" r:id="rId3"/>
    <sheet name="Dotacje" sheetId="4" r:id="rId4"/>
    <sheet name="dochody budżetu państwa" sheetId="5" r:id="rId5"/>
    <sheet name="PFOŚiGW" sheetId="6" r:id="rId6"/>
    <sheet name="Arkusz1" sheetId="7" r:id="rId7"/>
  </sheets>
  <definedNames>
    <definedName name="_xlnm.Print_Area" localSheetId="4">'dochody budżetu państwa'!$A$1:$E$25</definedName>
    <definedName name="_xlnm.Print_Area" localSheetId="5">'PFOŚiGW'!$A$1:$G$31</definedName>
    <definedName name="_xlnm.Print_Area" localSheetId="0">'PFZGiK'!$A$1:$G$42</definedName>
  </definedNames>
  <calcPr fullCalcOnLoad="1"/>
</workbook>
</file>

<file path=xl/sharedStrings.xml><?xml version="1.0" encoding="utf-8"?>
<sst xmlns="http://schemas.openxmlformats.org/spreadsheetml/2006/main" count="265" uniqueCount="175">
  <si>
    <t>§</t>
  </si>
  <si>
    <t>Treść</t>
  </si>
  <si>
    <t>952</t>
  </si>
  <si>
    <t>Przychody z zaciągniętych pożyczek i kredytów na rynku krajowym</t>
  </si>
  <si>
    <t>Razem przychody</t>
  </si>
  <si>
    <t>992</t>
  </si>
  <si>
    <t>Spłaty otrzymanych krajowych pożyczek i kredytów</t>
  </si>
  <si>
    <t>Razem rozchody</t>
  </si>
  <si>
    <t xml:space="preserve"> </t>
  </si>
  <si>
    <t xml:space="preserve">PRZYCHODY </t>
  </si>
  <si>
    <t>Dział</t>
  </si>
  <si>
    <t>Rozdz.</t>
  </si>
  <si>
    <t>Wpływy z usług</t>
  </si>
  <si>
    <t>Pozostałe odsetki</t>
  </si>
  <si>
    <t>Razem:</t>
  </si>
  <si>
    <t>Ogółem:</t>
  </si>
  <si>
    <t>Przelewy redystrybucyjne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</si>
  <si>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</si>
  <si>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</si>
  <si>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</si>
  <si>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</si>
  <si>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</si>
  <si>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Powiatowego Funduszu Ochrony Środowiska i Gospodarki Wodnej</t>
  </si>
  <si>
    <t>Wydatki  inwestycyjne funduszy celowych</t>
  </si>
  <si>
    <t>Składki na Fundusz Pracy</t>
  </si>
  <si>
    <t>0830</t>
  </si>
  <si>
    <t>0920</t>
  </si>
  <si>
    <t>Składki na ubezpieczenia społeczne</t>
  </si>
  <si>
    <t>2960</t>
  </si>
  <si>
    <t>% wyk.</t>
  </si>
  <si>
    <t>w zł</t>
  </si>
  <si>
    <t>Wydatki na zakupy inwestycyjne funduszy celowych</t>
  </si>
  <si>
    <t>Załącznik nr 11</t>
  </si>
  <si>
    <t xml:space="preserve">                             </t>
  </si>
  <si>
    <t>Rozdział</t>
  </si>
  <si>
    <t>Transport i łączność</t>
  </si>
  <si>
    <t>Drogi publiczne powiatowe</t>
  </si>
  <si>
    <t>Działalność usługowa</t>
  </si>
  <si>
    <t>Nadzór budowlany</t>
  </si>
  <si>
    <t>Administracja publiczna</t>
  </si>
  <si>
    <t>Starostwa powiatowe</t>
  </si>
  <si>
    <t>Bezpieczeństwo publiczne i ochrona przeciwpożarowa</t>
  </si>
  <si>
    <t>Komendy powiatowe Państwowej Straży Pożarnej</t>
  </si>
  <si>
    <t>Oświata i wychowanie</t>
  </si>
  <si>
    <t>Szkoły zawodowe</t>
  </si>
  <si>
    <t>Pomoc społeczna</t>
  </si>
  <si>
    <t>Nazwa jednostki</t>
  </si>
  <si>
    <t xml:space="preserve">Administracja publiczna </t>
  </si>
  <si>
    <t>Urząd Miasta Głowna</t>
  </si>
  <si>
    <t>Urząd Gminy Głowno</t>
  </si>
  <si>
    <t>Urząd Miasta Ozorkowa</t>
  </si>
  <si>
    <t>Urząd Gminy Ozorków</t>
  </si>
  <si>
    <t>Urząd Gminy Parzęczew</t>
  </si>
  <si>
    <t>Urząd Miasta i Gminy Stryków</t>
  </si>
  <si>
    <t>Urząd Miasta Zgierza</t>
  </si>
  <si>
    <t>Urząd Gminy Zgierz</t>
  </si>
  <si>
    <t>Licea ogólnokształcące</t>
  </si>
  <si>
    <t>Placówki opiekuńczo-wychowawcze</t>
  </si>
  <si>
    <t>Ośrodki wsparcia</t>
  </si>
  <si>
    <t>Rodziny zastępcze</t>
  </si>
  <si>
    <t>Kultura i ochrona dziedzictwa narodowego</t>
  </si>
  <si>
    <t>Biblioteki</t>
  </si>
  <si>
    <t>Kultura fizyczna i sport</t>
  </si>
  <si>
    <t>w związku z realizacją zadań zleconych</t>
  </si>
  <si>
    <t>Wyszczególnienie</t>
  </si>
  <si>
    <t>Gospodarka mieszkaniowa</t>
  </si>
  <si>
    <t>Gospodarka gruntami i nieruchomościami</t>
  </si>
  <si>
    <t>Komendy powiatowe PSP</t>
  </si>
  <si>
    <t>Wynagrodzenia osobowe pracowników</t>
  </si>
  <si>
    <t>6. Uzupełniające Liceum Ogólnokształcące "Szansa" w Strykowie</t>
  </si>
  <si>
    <t>Załącznik nr 7</t>
  </si>
  <si>
    <t>Porozumienia z innymi powiatami na umieszczanie dzieci w rodzinach zastępczych (Powiat Łódzki Wschodni                                                                                                                                                      i Miasto Łódź)</t>
  </si>
  <si>
    <t>1.Społeczne Liceum Ogólnokształcące Towarzystwa Przyjaciół Zgierza</t>
  </si>
  <si>
    <t>Zadania w zakresie kultury fizycznej                                                                                                                                    i sportu</t>
  </si>
  <si>
    <t xml:space="preserve">Transport i łączność </t>
  </si>
  <si>
    <t>Porozumienia z innymi powiatami na umieszczanie dzieci w placówkach opiekuńczo-wychowawczych (Miasto Łódź                                                                                                                                                 i Piotrków Trybunalski, powiaty: Gostyniński, Rawski, Łódzki Wschodni, Bełchatowski, Pabianicki, Kutnowski, Sieradzki, Kozienicki, Łaski, Piotrkowski)</t>
  </si>
  <si>
    <t>Bezpieczeństwo publiczne                                                                                                                         i ochrona przeciwpożarowa</t>
  </si>
  <si>
    <t>KOSZTY</t>
  </si>
  <si>
    <t>8. Uzupełniające Liceum Ogólnokształcące dla Dorosłych "Bakałarz" w Zgierzu</t>
  </si>
  <si>
    <t xml:space="preserve">1. Prywatne Medyczne Studium Zawodowe Wydział Techniki Dentystycznej w Zgierzu </t>
  </si>
  <si>
    <t xml:space="preserve">Stan środków obrotowych netto na koniec okresu sprawozdawczego </t>
  </si>
  <si>
    <t xml:space="preserve">Stan środków obrotowych netto na początku okresu sprawozdawczego </t>
  </si>
  <si>
    <t>Rady Powiatu Zgierskiego</t>
  </si>
  <si>
    <t>Kwoty dochodów  budżetu państwa</t>
  </si>
  <si>
    <t>2.Prywatne Liceum Ogólnokształcące "Erazmus" w Aleksandrowie Łodzkim</t>
  </si>
  <si>
    <t>3. Liceum Ogólnokształcące dla Dorosłych w Głownie</t>
  </si>
  <si>
    <t>4. Uzupełniające Liceum Ogólnokształcące dla Dorosłych w Głownie</t>
  </si>
  <si>
    <t>5.Prywatne Liceum Ogólnokształcące dla Dorosłych "Szansa" w Strykowie</t>
  </si>
  <si>
    <t>7.  Liceum Ogólnokształcące dla Dorosłych "Bakałarz" w Zgierzu</t>
  </si>
  <si>
    <t>9.  Liceum Ogólnokształcące "Prymus" w Zgierzu</t>
  </si>
  <si>
    <t>10. Uzupełniające Liceum Ogólnokształcące dla Dorosłych "Prymus" w Zgierzu</t>
  </si>
  <si>
    <t>Załącznik nr 10</t>
  </si>
  <si>
    <t>Załącznik nr 14</t>
  </si>
  <si>
    <t>Załącznik nr 12</t>
  </si>
  <si>
    <t>Załącznik nr 8</t>
  </si>
  <si>
    <t>Załącznik nr 13</t>
  </si>
  <si>
    <t>Dochody budżetu państwa związane                                   z realizacją zadań zleconych JST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</si>
  <si>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</si>
  <si>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</si>
  <si>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</si>
  <si>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</si>
  <si>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Edukacyjna opieka wychowawcza</t>
  </si>
  <si>
    <t>Placówki wychowania pozaszkolnego</t>
  </si>
  <si>
    <t>Pozostałe zadania w zakresie polityki społecznej</t>
  </si>
  <si>
    <t xml:space="preserve">2. Policealne Studium Ekonomiczne dla Dorosłych w Głownie </t>
  </si>
  <si>
    <t>3. Policealne Studium Zawodowe                                    „Scholasticus” w Ozorkowie</t>
  </si>
  <si>
    <t>4. Policealne Studium Zawodowe w Zgierzu „Prymus” w Zgierzu (technik informatyk)</t>
  </si>
  <si>
    <t>Igrzyska Młodzieży Szkolnej - powierzenie Gminie Miasto Zgierz</t>
  </si>
  <si>
    <t>Urząd Gminy Aleksandrów Łódzki</t>
  </si>
  <si>
    <t>Porozumienia z innymi powiatami z tytułu uczestnictwa mieszkańców Powiatu Zgierskiego w warsztatach terapii zajęciowej mieszczących się na terenie innych powiatów</t>
  </si>
  <si>
    <t>Rehabilitacja zawodowa i społeczna osób niepełnosprawnych</t>
  </si>
  <si>
    <t>Środowiskowy Dom Samopomocy społecznej dla Osób z Upośledzeniem Umysłowym w Aleksandrowie</t>
  </si>
  <si>
    <t>Wydatki majątkowe</t>
  </si>
  <si>
    <t>Domy pomocy społecznej</t>
  </si>
  <si>
    <t xml:space="preserve">Powiatowego Funduszu Gospodarki Zasobem Geodezyjnym i Kartograficznym </t>
  </si>
  <si>
    <t>do uchwały nr</t>
  </si>
  <si>
    <t xml:space="preserve">z dnia </t>
  </si>
  <si>
    <t xml:space="preserve">na 2009 rok </t>
  </si>
  <si>
    <t>Projekt planu na 2009 r.</t>
  </si>
  <si>
    <t xml:space="preserve">do uchwały nr </t>
  </si>
  <si>
    <t>Projekt planu finansowego</t>
  </si>
  <si>
    <t>na 2009 r.</t>
  </si>
  <si>
    <t>Wykaz dotacji na 2009 r.</t>
  </si>
  <si>
    <t xml:space="preserve">do uchwały nr  </t>
  </si>
  <si>
    <t>przewidzianych do uzyskania przez Powiat Zgierski w 2009 roku</t>
  </si>
  <si>
    <t>na rok 2009</t>
  </si>
  <si>
    <t>Igrzyska Młodzieży Szkolnej - powierzenie Gminie Aleksandrów Łódzki</t>
  </si>
  <si>
    <t>Internaty i bursy szkolne</t>
  </si>
  <si>
    <t>Internat Prywatnego Medycznego Studium Zawodowego-Wydziału Techniki Dentystycznej w Zgierzu</t>
  </si>
  <si>
    <t>Przychody związane z pokryciem niedoboru i deficytu na 2009 rok</t>
  </si>
  <si>
    <t>Szkolenia pracowników niebędących członkami korpusu służby cywilnej</t>
  </si>
  <si>
    <t>Rozchody związane ze spłatą kredytów w 2009 roku</t>
  </si>
  <si>
    <t>Projekt planu na 2009 r</t>
  </si>
  <si>
    <t>Wykonanie izolacji pomieszczeń kotłowni przy ul.Długiej 49</t>
  </si>
  <si>
    <t>Instalacja odgromowa budynków LO w Aleksandrowie Łódzkim</t>
  </si>
  <si>
    <t>Budowa Sali gimnastycznej przy ZSZ w Aleksandrowie Łódzkim</t>
  </si>
  <si>
    <t>Rozbiórka budynku pomocniczego w ZS Nr 1 w Głownie</t>
  </si>
  <si>
    <t>Wymiana podłogi w sali gimnastycznej w ZS Nr 1 w Głownie</t>
  </si>
  <si>
    <t>Renowacja placu szkolnego w ZZSP w Zgierzu</t>
  </si>
  <si>
    <t>Dobudowa pomieszczenia technicznego w DPS w Ozorkowie</t>
  </si>
  <si>
    <t>Specjalne ośrodki szkolno-wychowawcze</t>
  </si>
  <si>
    <t>Budowa ogrodzenia SOSW w Zgierzu</t>
  </si>
  <si>
    <t>Renowacja elewacji budynku MDK w Ozorkowie</t>
  </si>
  <si>
    <t>Przebudowa drogi Aleksandrów Łódzki-Lutomiersk</t>
  </si>
  <si>
    <t>Budowa sygnalizacji świetlnej na skrzyżowaniu ul.Piłsudskiego i ul. 1 Maja w Zgierzu</t>
  </si>
  <si>
    <t>Budowa chodnika w m.Grotniki, gm.Zgierz</t>
  </si>
  <si>
    <t>Przebudowa skrzyżowania ul.Ostrołęcka w Głownie z drogą krajową Nr 14</t>
  </si>
  <si>
    <t>Przebudowa drogi gruntowej Cesarka-Bartolin, gm.Stryków</t>
  </si>
  <si>
    <t>Zakup sprzętu kwaterunkowego i gospodarczego, uzbrojenia, techniki specjalnej, informatycznego, elektronicznego i łączności, szkoleniowego, transportowego oraz medycznego</t>
  </si>
  <si>
    <t>Wykonanie nakładki w m.Dobra, gm.Stryków</t>
  </si>
  <si>
    <t>Wykonanie nakładki w m.Zelgoszcz, gm.Stryków</t>
  </si>
  <si>
    <t>Wykonanie nakładki w m.Modlna-Leśmierz</t>
  </si>
  <si>
    <t>Wykonanie nakładki oraz ustawienie krawężnika w m.Łagiewniki Nowe</t>
  </si>
  <si>
    <t>Wykonanie nakładki w m.Kania Góra, gm.Zgierz</t>
  </si>
  <si>
    <t>Wykonanie nakładki w m.Dąbrówka Wielka, gm.Zgierz</t>
  </si>
  <si>
    <t>Budowa chodnika w m.Tymianka, gm.Stryków</t>
  </si>
  <si>
    <t>Budowa chodnika w m.Koźle, gm.Stryków</t>
  </si>
  <si>
    <t>Budowa chodnika w m.Sokolniki, gm.Ozorków</t>
  </si>
  <si>
    <t>Budowa chodnika w m.Maszkowice i w m. Parzyce, gm.Ozorków</t>
  </si>
  <si>
    <t>Przebudowa ciągu pieszego w m.Emilia</t>
  </si>
  <si>
    <t>Budowa chodnika ul.Konstytucji 3 Maja w Ozorkowie</t>
  </si>
  <si>
    <t>Przebudowa chodnika ul.Sikorskiego w Głownie</t>
  </si>
  <si>
    <t>Wymiana drzwi wewnętrznych wraz z malowaniem pomieszczeń w budynku Starostwa Powiatowego w Zgierzu przy ul.Sadowej 6a</t>
  </si>
  <si>
    <t>Adaptacja pomieszczeń budynku Starostwa Powiatowego w Zgierzu ul.Sadowa 6a pod potrzeby archiwum wraz z wyposażeniem</t>
  </si>
  <si>
    <t>Roczny abonament na użytkowanie oprogramowania Sigma Optivum</t>
  </si>
  <si>
    <t xml:space="preserve">Budowa społeczeństwa informacyjnego poprzez rozwój technologii informacyjnych sprzyjających zdalnej obsłudze spraw obsługiwanych w Starostwie Powiatowym w Zgierzu </t>
  </si>
  <si>
    <t>Przewidywane wykonanie za 2008 r.</t>
  </si>
  <si>
    <t>Przebudowa chodnika, Al.Wyszyńskiego w Ozorkowie</t>
  </si>
  <si>
    <t>Przebudowa drogi gruntowej Głowno-Helenów, gm.Głowno</t>
  </si>
  <si>
    <t xml:space="preserve">Przebudowa drogi powiatowej Nr 5137 E Ozorków ul.Południowa </t>
  </si>
  <si>
    <t>Remont drogi powiatowej Aleksandrów Łódzki-Nakielnica-Parzęczew</t>
  </si>
  <si>
    <t>Remont drogi powiatowej Ozorków-Parzęczew</t>
  </si>
  <si>
    <t>Podniesienie jakości kształcenia poprzez modernizację infrastruktury edukacyjnej i sportowej w ZS L-G w Głownie</t>
  </si>
  <si>
    <t>Podniesienie jakości kształcenia poprzez modernizację infrastruktury edukacyjnej i sportowej w ZSO w Ozorkowie</t>
  </si>
  <si>
    <t>Podniesienie jakości kształcenia poprzez modernizację infrastruktury edukacyjnej i sportowej w ZS Nr 1 w Zgierzu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</si>
</sst>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[$€-2]\ #,##0.00_);[Red]\([$€-2]\ #,##0.00\)"/>
    <numFmt numFmtId="171" formatCode="_-* #,##0.0\ _z_ł_-;\-* #,##0.0\ _z_ł_-;_-* &quot;-&quot;??\ _z_ł_-;_-@_-"/>
    <numFmt numFmtId="172" formatCode="_-* #,##0\ _z_ł_-;\-* #,##0\ _z_ł_-;_-* &quot;-&quot;??\ _z_ł_-;_-@_-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Arial CE"/>
      <family val="2"/>
    </font>
    <font>
      <i/>
      <sz val="12"/>
      <name val="Arial CE"/>
      <family val="2"/>
    </font>
    <font>
      <sz val="10"/>
      <color indexed="14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0" fillId="0" borderId="10" xfId="54" applyNumberFormat="1" applyFon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5" fillId="0" borderId="0" xfId="54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5" fontId="0" fillId="0" borderId="10" xfId="54" applyNumberFormat="1" applyFont="1" applyBorder="1" applyAlignment="1">
      <alignment/>
    </xf>
    <xf numFmtId="165" fontId="5" fillId="0" borderId="10" xfId="54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vertical="center" wrapText="1"/>
    </xf>
    <xf numFmtId="172" fontId="13" fillId="0" borderId="10" xfId="42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9" fontId="0" fillId="0" borderId="10" xfId="54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65" fontId="0" fillId="0" borderId="10" xfId="54" applyNumberFormat="1" applyFont="1" applyBorder="1" applyAlignment="1">
      <alignment horizontal="right" vertical="center" wrapText="1"/>
    </xf>
    <xf numFmtId="165" fontId="5" fillId="0" borderId="10" xfId="54" applyNumberFormat="1" applyFont="1" applyBorder="1" applyAlignment="1">
      <alignment horizontal="right" vertical="center" wrapText="1"/>
    </xf>
    <xf numFmtId="165" fontId="5" fillId="0" borderId="10" xfId="54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165" fontId="0" fillId="0" borderId="16" xfId="54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5" fillId="0" borderId="10" xfId="54" applyNumberFormat="1" applyFont="1" applyBorder="1" applyAlignment="1">
      <alignment horizontal="right" vertical="center"/>
    </xf>
    <xf numFmtId="165" fontId="5" fillId="0" borderId="10" xfId="54" applyNumberFormat="1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33</xdr:row>
      <xdr:rowOff>85725</xdr:rowOff>
    </xdr:from>
    <xdr:to>
      <xdr:col>9</xdr:col>
      <xdr:colOff>38100</xdr:colOff>
      <xdr:row>35</xdr:row>
      <xdr:rowOff>409575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74295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4"/>
  <sheetViews>
    <sheetView zoomScaleSheetLayoutView="100" zoomScalePageLayoutView="0" workbookViewId="0" topLeftCell="A1">
      <selection activeCell="F4" sqref="F4:G4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5.375" style="0" customWidth="1"/>
    <col min="4" max="4" width="32.875" style="0" customWidth="1"/>
    <col min="5" max="5" width="15.625" style="0" customWidth="1"/>
    <col min="6" max="6" width="13.625" style="0" customWidth="1"/>
    <col min="7" max="7" width="10.75390625" style="19" customWidth="1"/>
  </cols>
  <sheetData>
    <row r="1" spans="5:7" ht="12.75">
      <c r="E1" s="12"/>
      <c r="F1" s="160" t="s">
        <v>95</v>
      </c>
      <c r="G1" s="160"/>
    </row>
    <row r="2" spans="5:7" ht="12.75">
      <c r="E2" s="12"/>
      <c r="F2" s="160" t="s">
        <v>115</v>
      </c>
      <c r="G2" s="160"/>
    </row>
    <row r="3" spans="5:7" ht="12.75">
      <c r="E3" s="12"/>
      <c r="F3" s="160" t="s">
        <v>82</v>
      </c>
      <c r="G3" s="160"/>
    </row>
    <row r="4" spans="5:7" ht="12.75">
      <c r="E4" s="12"/>
      <c r="F4" s="160" t="s">
        <v>116</v>
      </c>
      <c r="G4" s="160"/>
    </row>
    <row r="5" spans="5:7" ht="14.25">
      <c r="E5" s="11"/>
      <c r="F5" s="32"/>
      <c r="G5" s="32"/>
    </row>
    <row r="7" spans="1:7" ht="15.75">
      <c r="A7" s="157" t="s">
        <v>120</v>
      </c>
      <c r="B7" s="156"/>
      <c r="C7" s="156"/>
      <c r="D7" s="156"/>
      <c r="E7" s="156"/>
      <c r="F7" s="156"/>
      <c r="G7" s="156"/>
    </row>
    <row r="8" spans="1:7" ht="13.5">
      <c r="A8" s="158" t="s">
        <v>114</v>
      </c>
      <c r="B8" s="156"/>
      <c r="C8" s="156"/>
      <c r="D8" s="156"/>
      <c r="E8" s="156"/>
      <c r="F8" s="156"/>
      <c r="G8" s="156"/>
    </row>
    <row r="9" spans="1:8" ht="15.75">
      <c r="A9" s="159" t="s">
        <v>121</v>
      </c>
      <c r="B9" s="156"/>
      <c r="C9" s="156"/>
      <c r="D9" s="156"/>
      <c r="E9" s="156"/>
      <c r="F9" s="156"/>
      <c r="G9" s="156"/>
      <c r="H9" s="38"/>
    </row>
    <row r="10" spans="1:8" ht="15.75">
      <c r="A10" s="38"/>
      <c r="B10" s="12"/>
      <c r="C10" s="12"/>
      <c r="D10" s="12"/>
      <c r="E10" s="12"/>
      <c r="F10" s="12"/>
      <c r="G10" s="12"/>
      <c r="H10" s="38"/>
    </row>
    <row r="11" spans="1:4" ht="15">
      <c r="A11" s="155" t="s">
        <v>9</v>
      </c>
      <c r="B11" s="156"/>
      <c r="C11" s="156"/>
      <c r="D11" s="156"/>
    </row>
    <row r="12" ht="12.75">
      <c r="G12" s="33" t="s">
        <v>30</v>
      </c>
    </row>
    <row r="13" spans="1:7" ht="44.25" customHeight="1">
      <c r="A13" s="25" t="s">
        <v>10</v>
      </c>
      <c r="B13" s="26" t="s">
        <v>11</v>
      </c>
      <c r="C13" s="26" t="s">
        <v>0</v>
      </c>
      <c r="D13" s="26" t="s">
        <v>1</v>
      </c>
      <c r="E13" s="82" t="s">
        <v>166</v>
      </c>
      <c r="F13" s="82" t="s">
        <v>118</v>
      </c>
      <c r="G13" s="28" t="s">
        <v>29</v>
      </c>
    </row>
    <row r="14" spans="1:7" ht="22.5" customHeight="1">
      <c r="A14" s="14">
        <v>710</v>
      </c>
      <c r="B14" s="14">
        <v>71030</v>
      </c>
      <c r="C14" s="16" t="s">
        <v>25</v>
      </c>
      <c r="D14" s="81" t="s">
        <v>12</v>
      </c>
      <c r="E14" s="114">
        <v>1185000</v>
      </c>
      <c r="F14" s="83">
        <v>1185000</v>
      </c>
      <c r="G14" s="150">
        <v>100</v>
      </c>
    </row>
    <row r="15" spans="1:7" ht="19.5" customHeight="1">
      <c r="A15" s="13"/>
      <c r="B15" s="13"/>
      <c r="C15" s="20" t="s">
        <v>26</v>
      </c>
      <c r="D15" s="84" t="s">
        <v>13</v>
      </c>
      <c r="E15" s="83">
        <v>15000</v>
      </c>
      <c r="F15" s="83">
        <v>15000</v>
      </c>
      <c r="G15" s="150">
        <v>100</v>
      </c>
    </row>
    <row r="16" spans="3:7" ht="15" customHeight="1">
      <c r="C16" s="22"/>
      <c r="D16" s="13" t="s">
        <v>14</v>
      </c>
      <c r="E16" s="85">
        <f>SUM(E15+E14)</f>
        <v>1200000</v>
      </c>
      <c r="F16" s="85">
        <f>SUM(F14:F15)</f>
        <v>1200000</v>
      </c>
      <c r="G16" s="147">
        <f>F16/E16*100</f>
        <v>100</v>
      </c>
    </row>
    <row r="17" spans="3:7" ht="37.5" customHeight="1">
      <c r="C17" s="22"/>
      <c r="D17" s="54" t="s">
        <v>81</v>
      </c>
      <c r="E17" s="31">
        <v>215840</v>
      </c>
      <c r="F17" s="31">
        <v>0</v>
      </c>
      <c r="G17" s="148">
        <v>0</v>
      </c>
    </row>
    <row r="18" spans="3:7" ht="15" customHeight="1">
      <c r="C18" s="22"/>
      <c r="D18" s="13" t="s">
        <v>15</v>
      </c>
      <c r="E18" s="30">
        <f>SUM(E16:E17)</f>
        <v>1415840</v>
      </c>
      <c r="F18" s="30">
        <f>SUM(F16:F17)</f>
        <v>1200000</v>
      </c>
      <c r="G18" s="147">
        <f>F18/E18*100</f>
        <v>84.75533958639394</v>
      </c>
    </row>
    <row r="19" spans="3:7" ht="12.75">
      <c r="C19" s="23"/>
      <c r="G19" s="57"/>
    </row>
    <row r="20" ht="12.75">
      <c r="G20" s="57"/>
    </row>
    <row r="21" spans="1:7" ht="15">
      <c r="A21" s="155" t="s">
        <v>77</v>
      </c>
      <c r="B21" s="156"/>
      <c r="C21" s="156"/>
      <c r="D21" s="156"/>
      <c r="G21" s="57"/>
    </row>
    <row r="22" ht="12.75">
      <c r="G22" s="57" t="s">
        <v>30</v>
      </c>
    </row>
    <row r="23" spans="1:7" ht="43.5" customHeight="1">
      <c r="A23" s="25" t="s">
        <v>10</v>
      </c>
      <c r="B23" s="25" t="s">
        <v>11</v>
      </c>
      <c r="C23" s="26" t="s">
        <v>0</v>
      </c>
      <c r="D23" s="26" t="s">
        <v>1</v>
      </c>
      <c r="E23" s="82" t="s">
        <v>166</v>
      </c>
      <c r="F23" s="82" t="s">
        <v>118</v>
      </c>
      <c r="G23" s="58" t="s">
        <v>29</v>
      </c>
    </row>
    <row r="24" spans="1:7" ht="15" customHeight="1">
      <c r="A24" s="14">
        <v>710</v>
      </c>
      <c r="B24" s="14">
        <v>71030</v>
      </c>
      <c r="C24" s="34">
        <v>2960</v>
      </c>
      <c r="D24" s="35" t="s">
        <v>16</v>
      </c>
      <c r="E24" s="36">
        <v>240000</v>
      </c>
      <c r="F24" s="37">
        <v>240000</v>
      </c>
      <c r="G24" s="151">
        <f>SUM(F24/E24)*100</f>
        <v>100</v>
      </c>
    </row>
    <row r="25" spans="1:7" ht="13.5" customHeight="1">
      <c r="A25" s="25"/>
      <c r="B25" s="25"/>
      <c r="C25" s="34">
        <v>4010</v>
      </c>
      <c r="D25" s="35" t="s">
        <v>68</v>
      </c>
      <c r="E25" s="36">
        <v>181500</v>
      </c>
      <c r="F25" s="37">
        <v>181500</v>
      </c>
      <c r="G25" s="151">
        <f aca="true" t="shared" si="0" ref="G25:G39">SUM(F25/E25)*100</f>
        <v>100</v>
      </c>
    </row>
    <row r="26" spans="1:7" ht="13.5" customHeight="1">
      <c r="A26" s="25"/>
      <c r="B26" s="25"/>
      <c r="C26" s="34">
        <v>4110</v>
      </c>
      <c r="D26" s="35" t="s">
        <v>27</v>
      </c>
      <c r="E26" s="36">
        <v>33880</v>
      </c>
      <c r="F26" s="37">
        <v>33880</v>
      </c>
      <c r="G26" s="151">
        <f t="shared" si="0"/>
        <v>100</v>
      </c>
    </row>
    <row r="27" spans="1:7" ht="13.5" customHeight="1">
      <c r="A27" s="25"/>
      <c r="B27" s="25"/>
      <c r="C27" s="34">
        <v>4120</v>
      </c>
      <c r="D27" s="35" t="s">
        <v>24</v>
      </c>
      <c r="E27" s="36">
        <v>4620</v>
      </c>
      <c r="F27" s="37">
        <v>4620</v>
      </c>
      <c r="G27" s="151">
        <f t="shared" si="0"/>
        <v>100</v>
      </c>
    </row>
    <row r="28" spans="1:7" ht="13.5" customHeight="1">
      <c r="A28" s="14"/>
      <c r="B28" s="14"/>
      <c r="C28" s="17">
        <v>4210</v>
      </c>
      <c r="D28" s="15" t="s">
        <v>17</v>
      </c>
      <c r="E28" s="36">
        <v>40000</v>
      </c>
      <c r="F28" s="36">
        <v>40000</v>
      </c>
      <c r="G28" s="151">
        <f t="shared" si="0"/>
        <v>100</v>
      </c>
    </row>
    <row r="29" spans="1:7" ht="13.5" customHeight="1">
      <c r="A29" s="14"/>
      <c r="B29" s="14"/>
      <c r="C29" s="17">
        <v>4260</v>
      </c>
      <c r="D29" s="15" t="s">
        <v>18</v>
      </c>
      <c r="E29" s="36">
        <v>50000</v>
      </c>
      <c r="F29" s="36">
        <v>50000</v>
      </c>
      <c r="G29" s="151">
        <f t="shared" si="0"/>
        <v>100</v>
      </c>
    </row>
    <row r="30" spans="1:7" ht="13.5" customHeight="1">
      <c r="A30" s="14"/>
      <c r="B30" s="14"/>
      <c r="C30" s="17">
        <v>4270</v>
      </c>
      <c r="D30" s="15" t="s">
        <v>19</v>
      </c>
      <c r="E30" s="36">
        <v>20000</v>
      </c>
      <c r="F30" s="36">
        <v>20000</v>
      </c>
      <c r="G30" s="151">
        <f t="shared" si="0"/>
        <v>100</v>
      </c>
    </row>
    <row r="31" spans="1:7" ht="13.5" customHeight="1">
      <c r="A31" s="15"/>
      <c r="B31" s="15"/>
      <c r="C31" s="17">
        <v>4300</v>
      </c>
      <c r="D31" s="15" t="s">
        <v>20</v>
      </c>
      <c r="E31" s="36">
        <v>450000</v>
      </c>
      <c r="F31" s="36">
        <v>300000</v>
      </c>
      <c r="G31" s="151">
        <f t="shared" si="0"/>
        <v>66.66666666666666</v>
      </c>
    </row>
    <row r="32" spans="1:7" ht="13.5" customHeight="1">
      <c r="A32" s="15"/>
      <c r="B32" s="15"/>
      <c r="C32" s="17">
        <v>4350</v>
      </c>
      <c r="D32" s="15" t="s">
        <v>97</v>
      </c>
      <c r="E32" s="36">
        <v>10000</v>
      </c>
      <c r="F32" s="36">
        <v>10000</v>
      </c>
      <c r="G32" s="151">
        <f t="shared" si="0"/>
        <v>100</v>
      </c>
    </row>
    <row r="33" spans="1:7" ht="38.25">
      <c r="A33" s="15"/>
      <c r="B33" s="15"/>
      <c r="C33" s="17">
        <v>4370</v>
      </c>
      <c r="D33" s="18" t="s">
        <v>98</v>
      </c>
      <c r="E33" s="36">
        <v>15000</v>
      </c>
      <c r="F33" s="36">
        <v>15000</v>
      </c>
      <c r="G33" s="151">
        <f t="shared" si="0"/>
        <v>100</v>
      </c>
    </row>
    <row r="34" spans="1:7" ht="13.5" customHeight="1">
      <c r="A34" s="15"/>
      <c r="B34" s="15"/>
      <c r="C34" s="17">
        <v>4410</v>
      </c>
      <c r="D34" s="15" t="s">
        <v>21</v>
      </c>
      <c r="E34" s="36">
        <v>5000</v>
      </c>
      <c r="F34" s="36">
        <v>5000</v>
      </c>
      <c r="G34" s="151">
        <f t="shared" si="0"/>
        <v>100</v>
      </c>
    </row>
    <row r="35" spans="1:7" ht="33" customHeight="1">
      <c r="A35" s="15"/>
      <c r="B35" s="15"/>
      <c r="C35" s="17">
        <v>4700</v>
      </c>
      <c r="D35" s="18" t="s">
        <v>130</v>
      </c>
      <c r="E35" s="36">
        <v>15000</v>
      </c>
      <c r="F35" s="36">
        <v>15000</v>
      </c>
      <c r="G35" s="151">
        <f t="shared" si="0"/>
        <v>100</v>
      </c>
    </row>
    <row r="36" spans="1:7" ht="38.25">
      <c r="A36" s="15"/>
      <c r="B36" s="15"/>
      <c r="C36" s="17">
        <v>4740</v>
      </c>
      <c r="D36" s="18" t="s">
        <v>99</v>
      </c>
      <c r="E36" s="36">
        <v>15000</v>
      </c>
      <c r="F36" s="36">
        <v>15000</v>
      </c>
      <c r="G36" s="151">
        <f t="shared" si="0"/>
        <v>100</v>
      </c>
    </row>
    <row r="37" spans="1:7" ht="25.5">
      <c r="A37" s="15"/>
      <c r="B37" s="15"/>
      <c r="C37" s="17">
        <v>4750</v>
      </c>
      <c r="D37" s="18" t="s">
        <v>100</v>
      </c>
      <c r="E37" s="36">
        <v>20000</v>
      </c>
      <c r="F37" s="36">
        <v>20000</v>
      </c>
      <c r="G37" s="151">
        <f t="shared" si="0"/>
        <v>100</v>
      </c>
    </row>
    <row r="38" spans="1:7" ht="25.5">
      <c r="A38" s="15"/>
      <c r="B38" s="15"/>
      <c r="C38" s="17">
        <v>6110</v>
      </c>
      <c r="D38" s="18" t="s">
        <v>23</v>
      </c>
      <c r="E38" s="36">
        <v>150000</v>
      </c>
      <c r="F38" s="36">
        <v>100000</v>
      </c>
      <c r="G38" s="151">
        <f t="shared" si="0"/>
        <v>66.66666666666666</v>
      </c>
    </row>
    <row r="39" spans="1:7" ht="25.5">
      <c r="A39" s="15"/>
      <c r="B39" s="15"/>
      <c r="C39" s="17">
        <v>6120</v>
      </c>
      <c r="D39" s="18" t="s">
        <v>31</v>
      </c>
      <c r="E39" s="36">
        <v>150000</v>
      </c>
      <c r="F39" s="36">
        <v>150000</v>
      </c>
      <c r="G39" s="151">
        <f t="shared" si="0"/>
        <v>100</v>
      </c>
    </row>
    <row r="40" spans="4:7" ht="15" customHeight="1">
      <c r="D40" s="13" t="s">
        <v>14</v>
      </c>
      <c r="E40" s="30">
        <f>SUM(E24:E39)</f>
        <v>1400000</v>
      </c>
      <c r="F40" s="30">
        <f>SUM(F24:F39)</f>
        <v>1200000</v>
      </c>
      <c r="G40" s="152">
        <f>F40/E40*100</f>
        <v>85.71428571428571</v>
      </c>
    </row>
    <row r="41" spans="4:7" ht="37.5" customHeight="1">
      <c r="D41" s="53" t="s">
        <v>80</v>
      </c>
      <c r="E41" s="31">
        <v>15840</v>
      </c>
      <c r="F41" s="86">
        <v>0</v>
      </c>
      <c r="G41" s="153">
        <v>0</v>
      </c>
    </row>
    <row r="42" spans="4:7" ht="15" customHeight="1">
      <c r="D42" s="13" t="s">
        <v>15</v>
      </c>
      <c r="E42" s="30">
        <f>SUM(E40:E41)</f>
        <v>1415840</v>
      </c>
      <c r="F42" s="30">
        <f>SUM(F40:F41)</f>
        <v>1200000</v>
      </c>
      <c r="G42" s="152">
        <f>F42/E42*100</f>
        <v>84.75533958639394</v>
      </c>
    </row>
    <row r="44" ht="12.75">
      <c r="I44" t="s">
        <v>8</v>
      </c>
    </row>
  </sheetData>
  <sheetProtection/>
  <mergeCells count="9">
    <mergeCell ref="A11:D11"/>
    <mergeCell ref="A21:D21"/>
    <mergeCell ref="A7:G7"/>
    <mergeCell ref="A8:G8"/>
    <mergeCell ref="A9:G9"/>
    <mergeCell ref="F1:G1"/>
    <mergeCell ref="F2:G2"/>
    <mergeCell ref="F3:G3"/>
    <mergeCell ref="F4:G4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9"/>
  <sheetViews>
    <sheetView tabSelected="1" zoomScaleSheetLayoutView="100" zoomScalePageLayoutView="0" workbookViewId="0" topLeftCell="A13">
      <selection activeCell="C29" sqref="C29"/>
    </sheetView>
  </sheetViews>
  <sheetFormatPr defaultColWidth="9.00390625" defaultRowHeight="12.75"/>
  <cols>
    <col min="1" max="1" width="6.375" style="0" customWidth="1"/>
    <col min="2" max="2" width="47.875" style="0" customWidth="1"/>
    <col min="3" max="3" width="22.875" style="0" bestFit="1" customWidth="1"/>
  </cols>
  <sheetData>
    <row r="1" spans="1:4" ht="15.75">
      <c r="A1" s="95"/>
      <c r="B1" s="96"/>
      <c r="C1" s="11" t="s">
        <v>70</v>
      </c>
      <c r="D1" s="11"/>
    </row>
    <row r="2" spans="1:4" ht="15.75">
      <c r="A2" s="95"/>
      <c r="B2" s="96"/>
      <c r="C2" s="11" t="s">
        <v>123</v>
      </c>
      <c r="D2" s="11"/>
    </row>
    <row r="3" spans="1:4" ht="15.75">
      <c r="A3" s="95"/>
      <c r="B3" s="96"/>
      <c r="C3" s="11" t="s">
        <v>82</v>
      </c>
      <c r="D3" s="11"/>
    </row>
    <row r="4" spans="1:4" ht="15.75">
      <c r="A4" s="95"/>
      <c r="B4" s="96"/>
      <c r="C4" s="11" t="s">
        <v>116</v>
      </c>
      <c r="D4" s="11"/>
    </row>
    <row r="5" spans="1:4" ht="15.75">
      <c r="A5" s="95"/>
      <c r="B5" s="96"/>
      <c r="C5" s="11"/>
      <c r="D5" s="11"/>
    </row>
    <row r="6" spans="1:4" ht="15.75">
      <c r="A6" s="95"/>
      <c r="B6" s="161" t="s">
        <v>131</v>
      </c>
      <c r="C6" s="161"/>
      <c r="D6" s="161"/>
    </row>
    <row r="7" spans="1:4" ht="15.75">
      <c r="A7" s="95"/>
      <c r="B7" s="99"/>
      <c r="C7" s="99"/>
      <c r="D7" s="99"/>
    </row>
    <row r="8" spans="1:4" ht="15.75">
      <c r="A8" s="39" t="s">
        <v>0</v>
      </c>
      <c r="B8" s="39" t="s">
        <v>1</v>
      </c>
      <c r="C8" s="40" t="s">
        <v>132</v>
      </c>
      <c r="D8" s="98"/>
    </row>
    <row r="9" spans="1:3" ht="28.5">
      <c r="A9" s="3" t="s">
        <v>5</v>
      </c>
      <c r="B9" s="4" t="s">
        <v>6</v>
      </c>
      <c r="C9" s="5">
        <v>2591040</v>
      </c>
    </row>
    <row r="10" spans="1:4" ht="15.75">
      <c r="A10" s="163" t="s">
        <v>7</v>
      </c>
      <c r="B10" s="164"/>
      <c r="C10" s="10">
        <f>SUM(C9)</f>
        <v>2591040</v>
      </c>
      <c r="D10" s="1"/>
    </row>
    <row r="18" spans="3:4" ht="12.75">
      <c r="C18" s="11" t="s">
        <v>94</v>
      </c>
      <c r="D18" s="11"/>
    </row>
    <row r="19" spans="3:4" s="9" customFormat="1" ht="12.75">
      <c r="C19" s="11" t="s">
        <v>119</v>
      </c>
      <c r="D19" s="11"/>
    </row>
    <row r="20" spans="3:4" s="9" customFormat="1" ht="12.75">
      <c r="C20" s="11" t="s">
        <v>82</v>
      </c>
      <c r="D20" s="11"/>
    </row>
    <row r="21" spans="3:4" s="9" customFormat="1" ht="12.75">
      <c r="C21" s="11" t="s">
        <v>116</v>
      </c>
      <c r="D21" s="11"/>
    </row>
    <row r="22" spans="3:4" s="9" customFormat="1" ht="12.75">
      <c r="C22" s="11"/>
      <c r="D22" s="11"/>
    </row>
    <row r="23" spans="1:3" ht="17.25" customHeight="1">
      <c r="A23" s="159" t="s">
        <v>129</v>
      </c>
      <c r="B23" s="159"/>
      <c r="C23" s="159"/>
    </row>
    <row r="24" spans="1:3" ht="16.5" customHeight="1">
      <c r="A24" s="1" t="s">
        <v>33</v>
      </c>
      <c r="B24" s="159"/>
      <c r="C24" s="159"/>
    </row>
    <row r="25" spans="1:3" ht="12.75" customHeight="1">
      <c r="A25" s="1"/>
      <c r="B25" s="1"/>
      <c r="C25" s="2"/>
    </row>
    <row r="26" ht="12.75" customHeight="1"/>
    <row r="27" spans="1:3" ht="45.75" customHeight="1">
      <c r="A27" s="39" t="s">
        <v>0</v>
      </c>
      <c r="B27" s="39" t="s">
        <v>1</v>
      </c>
      <c r="C27" s="40" t="s">
        <v>118</v>
      </c>
    </row>
    <row r="28" spans="1:3" ht="43.5" customHeight="1">
      <c r="A28" s="3" t="s">
        <v>2</v>
      </c>
      <c r="B28" s="4" t="s">
        <v>3</v>
      </c>
      <c r="C28" s="5">
        <v>10888644</v>
      </c>
    </row>
    <row r="29" spans="1:3" s="1" customFormat="1" ht="21" customHeight="1">
      <c r="A29" s="162" t="s">
        <v>4</v>
      </c>
      <c r="B29" s="162"/>
      <c r="C29" s="10">
        <f>SUM(C28:C28)</f>
        <v>10888644</v>
      </c>
    </row>
    <row r="30" spans="1:4" s="1" customFormat="1" ht="21" customHeight="1">
      <c r="A30" s="95"/>
      <c r="B30" s="96"/>
      <c r="C30" s="97"/>
      <c r="D30" s="98"/>
    </row>
    <row r="31" spans="1:4" s="1" customFormat="1" ht="21" customHeight="1">
      <c r="A31" s="95"/>
      <c r="B31" s="96"/>
      <c r="C31" s="100"/>
      <c r="D31" s="100"/>
    </row>
    <row r="32" spans="1:4" s="1" customFormat="1" ht="12.75" customHeight="1">
      <c r="A32" s="95"/>
      <c r="B32" s="96"/>
      <c r="C32" s="100"/>
      <c r="D32" s="100"/>
    </row>
    <row r="33" spans="1:4" s="1" customFormat="1" ht="15" customHeight="1">
      <c r="A33" s="95"/>
      <c r="B33" s="96"/>
      <c r="C33" s="100"/>
      <c r="D33" s="100"/>
    </row>
    <row r="34" spans="1:4" s="1" customFormat="1" ht="12" customHeight="1">
      <c r="A34" s="95"/>
      <c r="B34" s="96"/>
      <c r="C34" s="100"/>
      <c r="D34" s="100"/>
    </row>
    <row r="35" spans="1:4" s="1" customFormat="1" ht="21" customHeight="1">
      <c r="A35" s="95"/>
      <c r="B35" s="96"/>
      <c r="C35" s="100"/>
      <c r="D35" s="100"/>
    </row>
    <row r="36" spans="1:4" s="1" customFormat="1" ht="21" customHeight="1">
      <c r="A36" s="95"/>
      <c r="B36" s="161"/>
      <c r="C36" s="161"/>
      <c r="D36" s="161"/>
    </row>
    <row r="37" spans="1:4" s="1" customFormat="1" ht="21" customHeight="1">
      <c r="A37" s="95"/>
      <c r="B37" s="99"/>
      <c r="C37" s="99"/>
      <c r="D37" s="99"/>
    </row>
    <row r="38" spans="1:4" s="1" customFormat="1" ht="30" customHeight="1">
      <c r="A38" s="101"/>
      <c r="B38" s="101"/>
      <c r="C38" s="102"/>
      <c r="D38" s="98"/>
    </row>
    <row r="39" spans="1:4" ht="15">
      <c r="A39" s="103"/>
      <c r="B39" s="104"/>
      <c r="C39" s="105"/>
      <c r="D39" s="7"/>
    </row>
    <row r="40" spans="1:4" s="1" customFormat="1" ht="23.25" customHeight="1">
      <c r="A40" s="95"/>
      <c r="B40" s="96"/>
      <c r="C40" s="97"/>
      <c r="D40" s="98"/>
    </row>
    <row r="41" spans="1:4" ht="12.75">
      <c r="A41" s="6"/>
      <c r="B41" s="7"/>
      <c r="C41" s="8"/>
      <c r="D41" s="7"/>
    </row>
    <row r="42" spans="1:4" ht="12.75">
      <c r="A42" s="6"/>
      <c r="B42" s="7"/>
      <c r="C42" s="8"/>
      <c r="D42" s="7"/>
    </row>
    <row r="43" spans="1:4" ht="12.75">
      <c r="A43" s="6"/>
      <c r="B43" s="7"/>
      <c r="C43" s="8"/>
      <c r="D43" s="7"/>
    </row>
    <row r="44" spans="1:4" ht="12.75">
      <c r="A44" s="6"/>
      <c r="B44" s="7"/>
      <c r="C44" s="8"/>
      <c r="D44" s="7"/>
    </row>
    <row r="45" spans="1:4" ht="12.75">
      <c r="A45" s="6"/>
      <c r="B45" s="7"/>
      <c r="C45" s="8"/>
      <c r="D45" s="7"/>
    </row>
    <row r="46" spans="1:4" ht="12.75">
      <c r="A46" s="6"/>
      <c r="B46" s="7"/>
      <c r="C46" s="8"/>
      <c r="D46" s="7"/>
    </row>
    <row r="47" spans="1:4" ht="12.75">
      <c r="A47" s="6"/>
      <c r="B47" s="7"/>
      <c r="C47" s="8"/>
      <c r="D47" s="7"/>
    </row>
    <row r="48" spans="1:4" ht="12.75">
      <c r="A48" s="6"/>
      <c r="B48" s="7"/>
      <c r="C48" s="8"/>
      <c r="D48" s="7"/>
    </row>
    <row r="49" spans="1:4" ht="12.75">
      <c r="A49" s="6"/>
      <c r="B49" s="7"/>
      <c r="C49" s="8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</sheetData>
  <sheetProtection/>
  <mergeCells count="6">
    <mergeCell ref="B24:C24"/>
    <mergeCell ref="B36:D36"/>
    <mergeCell ref="B6:D6"/>
    <mergeCell ref="A29:B29"/>
    <mergeCell ref="A10:B10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58">
      <selection activeCell="G17" sqref="G17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48.25390625" style="0" customWidth="1"/>
    <col min="4" max="4" width="28.875" style="0" customWidth="1"/>
  </cols>
  <sheetData>
    <row r="1" ht="12.75">
      <c r="D1" s="11" t="s">
        <v>91</v>
      </c>
    </row>
    <row r="2" ht="12.75">
      <c r="D2" s="11" t="s">
        <v>115</v>
      </c>
    </row>
    <row r="3" ht="12.75">
      <c r="D3" s="11" t="s">
        <v>82</v>
      </c>
    </row>
    <row r="4" ht="12.75">
      <c r="D4" s="11" t="s">
        <v>116</v>
      </c>
    </row>
    <row r="6" ht="12.75">
      <c r="D6" s="11"/>
    </row>
    <row r="7" spans="1:4" ht="15.75">
      <c r="A7" s="159" t="s">
        <v>112</v>
      </c>
      <c r="B7" s="159"/>
      <c r="C7" s="159"/>
      <c r="D7" s="159"/>
    </row>
    <row r="8" spans="1:4" ht="15.75">
      <c r="A8" s="159" t="s">
        <v>117</v>
      </c>
      <c r="B8" s="159"/>
      <c r="C8" s="159"/>
      <c r="D8" s="159"/>
    </row>
    <row r="9" spans="2:4" ht="12.75">
      <c r="B9" s="9"/>
      <c r="C9" s="9"/>
      <c r="D9" s="9"/>
    </row>
    <row r="10" spans="1:4" ht="15.75">
      <c r="A10" s="92" t="s">
        <v>10</v>
      </c>
      <c r="B10" s="93" t="s">
        <v>34</v>
      </c>
      <c r="C10" s="92" t="s">
        <v>1</v>
      </c>
      <c r="D10" s="92" t="s">
        <v>118</v>
      </c>
    </row>
    <row r="11" spans="1:4" ht="18.75" customHeight="1">
      <c r="A11" s="74">
        <v>600</v>
      </c>
      <c r="B11" s="67"/>
      <c r="C11" s="77" t="s">
        <v>35</v>
      </c>
      <c r="D11" s="90">
        <f>SUM(D12)</f>
        <v>5734000</v>
      </c>
    </row>
    <row r="12" spans="1:4" ht="18" customHeight="1">
      <c r="A12" s="70"/>
      <c r="B12" s="55">
        <v>60014</v>
      </c>
      <c r="C12" s="78" t="s">
        <v>36</v>
      </c>
      <c r="D12" s="91">
        <f>SUM(D13:D35)</f>
        <v>5734000</v>
      </c>
    </row>
    <row r="13" spans="1:4" ht="25.5">
      <c r="A13" s="79"/>
      <c r="B13" s="79"/>
      <c r="C13" s="80" t="s">
        <v>169</v>
      </c>
      <c r="D13" s="37">
        <v>15000</v>
      </c>
    </row>
    <row r="14" spans="1:4" ht="15">
      <c r="A14" s="79"/>
      <c r="B14" s="79"/>
      <c r="C14" s="80" t="s">
        <v>143</v>
      </c>
      <c r="D14" s="37">
        <v>15000</v>
      </c>
    </row>
    <row r="15" spans="1:4" ht="25.5">
      <c r="A15" s="79"/>
      <c r="B15" s="79"/>
      <c r="C15" s="80" t="s">
        <v>144</v>
      </c>
      <c r="D15" s="37">
        <v>30000</v>
      </c>
    </row>
    <row r="16" spans="1:4" ht="15">
      <c r="A16" s="79"/>
      <c r="B16" s="79"/>
      <c r="C16" s="80" t="s">
        <v>145</v>
      </c>
      <c r="D16" s="37">
        <v>30000</v>
      </c>
    </row>
    <row r="17" spans="1:4" ht="25.5">
      <c r="A17" s="79"/>
      <c r="B17" s="79"/>
      <c r="C17" s="80" t="s">
        <v>146</v>
      </c>
      <c r="D17" s="37">
        <v>50000</v>
      </c>
    </row>
    <row r="18" spans="1:4" ht="25.5">
      <c r="A18" s="79"/>
      <c r="B18" s="79"/>
      <c r="C18" s="80" t="s">
        <v>147</v>
      </c>
      <c r="D18" s="37">
        <v>405000</v>
      </c>
    </row>
    <row r="19" spans="1:4" ht="18" customHeight="1">
      <c r="A19" s="79"/>
      <c r="B19" s="79"/>
      <c r="C19" s="80" t="s">
        <v>149</v>
      </c>
      <c r="D19" s="37">
        <v>275000</v>
      </c>
    </row>
    <row r="20" spans="1:4" ht="16.5" customHeight="1">
      <c r="A20" s="79"/>
      <c r="B20" s="79"/>
      <c r="C20" s="80" t="s">
        <v>150</v>
      </c>
      <c r="D20" s="37">
        <v>170000</v>
      </c>
    </row>
    <row r="21" spans="1:4" ht="15">
      <c r="A21" s="79"/>
      <c r="B21" s="79"/>
      <c r="C21" s="80" t="s">
        <v>151</v>
      </c>
      <c r="D21" s="37">
        <v>150000</v>
      </c>
    </row>
    <row r="22" spans="1:4" ht="25.5">
      <c r="A22" s="79"/>
      <c r="B22" s="79"/>
      <c r="C22" s="80" t="s">
        <v>152</v>
      </c>
      <c r="D22" s="37">
        <v>300000</v>
      </c>
    </row>
    <row r="23" spans="1:4" ht="15">
      <c r="A23" s="79"/>
      <c r="B23" s="79"/>
      <c r="C23" s="80" t="s">
        <v>153</v>
      </c>
      <c r="D23" s="37">
        <v>275000</v>
      </c>
    </row>
    <row r="24" spans="1:4" ht="15">
      <c r="A24" s="79"/>
      <c r="B24" s="79"/>
      <c r="C24" s="80" t="s">
        <v>154</v>
      </c>
      <c r="D24" s="37">
        <v>500000</v>
      </c>
    </row>
    <row r="25" spans="1:4" ht="15">
      <c r="A25" s="79"/>
      <c r="B25" s="79"/>
      <c r="C25" s="80" t="s">
        <v>155</v>
      </c>
      <c r="D25" s="37">
        <v>85000</v>
      </c>
    </row>
    <row r="26" spans="1:4" ht="15">
      <c r="A26" s="79"/>
      <c r="B26" s="79"/>
      <c r="C26" s="80" t="s">
        <v>156</v>
      </c>
      <c r="D26" s="37">
        <v>60000</v>
      </c>
    </row>
    <row r="27" spans="1:4" ht="15">
      <c r="A27" s="79"/>
      <c r="B27" s="79"/>
      <c r="C27" s="80" t="s">
        <v>157</v>
      </c>
      <c r="D27" s="37">
        <v>76000</v>
      </c>
    </row>
    <row r="28" spans="1:4" ht="25.5">
      <c r="A28" s="79"/>
      <c r="B28" s="79"/>
      <c r="C28" s="80" t="s">
        <v>158</v>
      </c>
      <c r="D28" s="37">
        <v>36000</v>
      </c>
    </row>
    <row r="29" spans="1:4" ht="15">
      <c r="A29" s="79"/>
      <c r="B29" s="79"/>
      <c r="C29" s="80" t="s">
        <v>159</v>
      </c>
      <c r="D29" s="37">
        <v>52000</v>
      </c>
    </row>
    <row r="30" spans="1:4" ht="15">
      <c r="A30" s="79"/>
      <c r="B30" s="79"/>
      <c r="C30" s="80" t="s">
        <v>160</v>
      </c>
      <c r="D30" s="37">
        <v>300000</v>
      </c>
    </row>
    <row r="31" spans="1:4" ht="15">
      <c r="A31" s="79"/>
      <c r="B31" s="79"/>
      <c r="C31" s="80" t="s">
        <v>161</v>
      </c>
      <c r="D31" s="37">
        <v>1000000</v>
      </c>
    </row>
    <row r="32" spans="1:4" ht="15">
      <c r="A32" s="79"/>
      <c r="B32" s="79"/>
      <c r="C32" s="80" t="s">
        <v>167</v>
      </c>
      <c r="D32" s="37">
        <v>1000000</v>
      </c>
    </row>
    <row r="33" spans="1:4" ht="25.5">
      <c r="A33" s="79"/>
      <c r="B33" s="79"/>
      <c r="C33" s="80" t="s">
        <v>168</v>
      </c>
      <c r="D33" s="37">
        <v>650000</v>
      </c>
    </row>
    <row r="34" spans="1:4" ht="25.5">
      <c r="A34" s="79"/>
      <c r="B34" s="79"/>
      <c r="C34" s="80" t="s">
        <v>170</v>
      </c>
      <c r="D34" s="37">
        <v>200000</v>
      </c>
    </row>
    <row r="35" spans="1:4" ht="15">
      <c r="A35" s="79"/>
      <c r="B35" s="79"/>
      <c r="C35" s="80" t="s">
        <v>171</v>
      </c>
      <c r="D35" s="37">
        <v>60000</v>
      </c>
    </row>
    <row r="36" spans="1:4" ht="18" customHeight="1">
      <c r="A36" s="74">
        <v>750</v>
      </c>
      <c r="B36" s="67"/>
      <c r="C36" s="77" t="s">
        <v>39</v>
      </c>
      <c r="D36" s="90">
        <f>SUM(D37)</f>
        <v>1613525</v>
      </c>
    </row>
    <row r="37" spans="1:4" ht="18.75" customHeight="1">
      <c r="A37" s="70"/>
      <c r="B37" s="55">
        <v>75020</v>
      </c>
      <c r="C37" s="78" t="s">
        <v>40</v>
      </c>
      <c r="D37" s="91">
        <f>D38+D39+D40+D41+D42</f>
        <v>1613525</v>
      </c>
    </row>
    <row r="38" spans="1:4" s="142" customFormat="1" ht="38.25">
      <c r="A38" s="140"/>
      <c r="B38" s="141"/>
      <c r="C38" s="53" t="s">
        <v>163</v>
      </c>
      <c r="D38" s="144">
        <v>200000</v>
      </c>
    </row>
    <row r="39" spans="1:4" s="142" customFormat="1" ht="38.25">
      <c r="A39" s="140"/>
      <c r="B39" s="141"/>
      <c r="C39" s="53" t="s">
        <v>162</v>
      </c>
      <c r="D39" s="139">
        <v>250525</v>
      </c>
    </row>
    <row r="40" spans="1:4" s="142" customFormat="1" ht="25.5">
      <c r="A40" s="140"/>
      <c r="B40" s="141"/>
      <c r="C40" s="53" t="s">
        <v>133</v>
      </c>
      <c r="D40" s="139">
        <v>42000</v>
      </c>
    </row>
    <row r="41" spans="1:4" s="142" customFormat="1" ht="25.5">
      <c r="A41" s="140"/>
      <c r="B41" s="141"/>
      <c r="C41" s="145" t="s">
        <v>164</v>
      </c>
      <c r="D41" s="139">
        <v>7000</v>
      </c>
    </row>
    <row r="42" spans="1:4" s="142" customFormat="1" ht="51">
      <c r="A42" s="140"/>
      <c r="B42" s="141"/>
      <c r="C42" s="145" t="s">
        <v>165</v>
      </c>
      <c r="D42" s="139">
        <v>1114000</v>
      </c>
    </row>
    <row r="43" spans="1:4" ht="30.75" customHeight="1">
      <c r="A43" s="74">
        <v>754</v>
      </c>
      <c r="B43" s="67"/>
      <c r="C43" s="75" t="s">
        <v>76</v>
      </c>
      <c r="D43" s="90">
        <f>SUM(D44)</f>
        <v>983000</v>
      </c>
    </row>
    <row r="44" spans="1:4" ht="15.75" customHeight="1">
      <c r="A44" s="70"/>
      <c r="B44" s="55">
        <v>75411</v>
      </c>
      <c r="C44" s="76" t="s">
        <v>42</v>
      </c>
      <c r="D44" s="91">
        <f>SUM(D45:D45)</f>
        <v>983000</v>
      </c>
    </row>
    <row r="45" spans="1:4" ht="51">
      <c r="A45" s="70"/>
      <c r="B45" s="70"/>
      <c r="C45" s="143" t="s">
        <v>148</v>
      </c>
      <c r="D45" s="37">
        <v>983000</v>
      </c>
    </row>
    <row r="46" spans="1:4" ht="15">
      <c r="A46" s="73">
        <v>801</v>
      </c>
      <c r="B46" s="74"/>
      <c r="C46" s="77" t="s">
        <v>43</v>
      </c>
      <c r="D46" s="90">
        <f>D51+D47</f>
        <v>2860475</v>
      </c>
    </row>
    <row r="47" spans="1:4" s="119" customFormat="1" ht="12.75">
      <c r="A47" s="115"/>
      <c r="B47" s="116">
        <v>80120</v>
      </c>
      <c r="C47" s="117" t="s">
        <v>56</v>
      </c>
      <c r="D47" s="118">
        <f>D48+D49+D50</f>
        <v>351443</v>
      </c>
    </row>
    <row r="48" spans="1:4" s="142" customFormat="1" ht="25.5">
      <c r="A48" s="140"/>
      <c r="B48" s="141"/>
      <c r="C48" s="53" t="s">
        <v>134</v>
      </c>
      <c r="D48" s="139">
        <v>60000</v>
      </c>
    </row>
    <row r="49" spans="1:4" s="142" customFormat="1" ht="38.25">
      <c r="A49" s="140"/>
      <c r="B49" s="141"/>
      <c r="C49" s="53" t="s">
        <v>172</v>
      </c>
      <c r="D49" s="139">
        <v>131302</v>
      </c>
    </row>
    <row r="50" spans="1:4" s="142" customFormat="1" ht="38.25">
      <c r="A50" s="140"/>
      <c r="B50" s="141"/>
      <c r="C50" s="53" t="s">
        <v>173</v>
      </c>
      <c r="D50" s="139">
        <v>160141</v>
      </c>
    </row>
    <row r="51" spans="1:4" s="119" customFormat="1" ht="12.75">
      <c r="A51" s="115"/>
      <c r="B51" s="116">
        <v>80130</v>
      </c>
      <c r="C51" s="117" t="s">
        <v>44</v>
      </c>
      <c r="D51" s="118">
        <f>D52+D53+D54+D55+D56</f>
        <v>2509032</v>
      </c>
    </row>
    <row r="52" spans="1:4" s="121" customFormat="1" ht="25.5">
      <c r="A52" s="120"/>
      <c r="B52" s="112"/>
      <c r="C52" s="53" t="s">
        <v>135</v>
      </c>
      <c r="D52" s="113">
        <v>2124000</v>
      </c>
    </row>
    <row r="53" spans="1:4" s="121" customFormat="1" ht="25.5">
      <c r="A53" s="120"/>
      <c r="B53" s="112"/>
      <c r="C53" s="53" t="s">
        <v>136</v>
      </c>
      <c r="D53" s="113">
        <v>12000</v>
      </c>
    </row>
    <row r="54" spans="1:4" s="121" customFormat="1" ht="25.5">
      <c r="A54" s="120"/>
      <c r="B54" s="112"/>
      <c r="C54" s="53" t="s">
        <v>137</v>
      </c>
      <c r="D54" s="113">
        <v>40000</v>
      </c>
    </row>
    <row r="55" spans="1:4" s="121" customFormat="1" ht="12.75">
      <c r="A55" s="120"/>
      <c r="B55" s="112"/>
      <c r="C55" s="53" t="s">
        <v>138</v>
      </c>
      <c r="D55" s="113">
        <v>35000</v>
      </c>
    </row>
    <row r="56" spans="1:4" s="121" customFormat="1" ht="38.25">
      <c r="A56" s="120"/>
      <c r="B56" s="112"/>
      <c r="C56" s="53" t="s">
        <v>174</v>
      </c>
      <c r="D56" s="113">
        <v>298032</v>
      </c>
    </row>
    <row r="57" spans="1:4" s="129" customFormat="1" ht="15">
      <c r="A57" s="137">
        <v>852</v>
      </c>
      <c r="B57" s="126"/>
      <c r="C57" s="138" t="s">
        <v>45</v>
      </c>
      <c r="D57" s="128">
        <f>D58</f>
        <v>25000</v>
      </c>
    </row>
    <row r="58" spans="1:4" s="119" customFormat="1" ht="12.75">
      <c r="A58" s="115"/>
      <c r="B58" s="116">
        <v>85202</v>
      </c>
      <c r="C58" s="117" t="s">
        <v>113</v>
      </c>
      <c r="D58" s="118">
        <f>D59</f>
        <v>25000</v>
      </c>
    </row>
    <row r="59" spans="1:4" s="121" customFormat="1" ht="25.5">
      <c r="A59" s="120"/>
      <c r="B59" s="112"/>
      <c r="C59" s="53" t="s">
        <v>139</v>
      </c>
      <c r="D59" s="113">
        <v>25000</v>
      </c>
    </row>
    <row r="60" spans="1:4" s="122" customFormat="1" ht="15">
      <c r="A60" s="73">
        <v>854</v>
      </c>
      <c r="B60" s="74"/>
      <c r="C60" s="77" t="s">
        <v>101</v>
      </c>
      <c r="D60" s="90">
        <f>D61+D63</f>
        <v>190000</v>
      </c>
    </row>
    <row r="61" spans="1:4" s="119" customFormat="1" ht="12.75">
      <c r="A61" s="115"/>
      <c r="B61" s="116">
        <v>85403</v>
      </c>
      <c r="C61" s="117" t="s">
        <v>140</v>
      </c>
      <c r="D61" s="118">
        <f>D62</f>
        <v>70000</v>
      </c>
    </row>
    <row r="62" spans="1:4" s="142" customFormat="1" ht="12.75">
      <c r="A62" s="140"/>
      <c r="B62" s="141"/>
      <c r="C62" s="53" t="s">
        <v>141</v>
      </c>
      <c r="D62" s="139">
        <v>70000</v>
      </c>
    </row>
    <row r="63" spans="1:4" s="119" customFormat="1" ht="12.75">
      <c r="A63" s="115"/>
      <c r="B63" s="116">
        <v>85407</v>
      </c>
      <c r="C63" s="117" t="s">
        <v>102</v>
      </c>
      <c r="D63" s="118">
        <f>D64</f>
        <v>120000</v>
      </c>
    </row>
    <row r="64" spans="1:4" ht="12.75">
      <c r="A64" s="70"/>
      <c r="B64" s="55"/>
      <c r="C64" s="21" t="s">
        <v>142</v>
      </c>
      <c r="D64" s="37">
        <v>120000</v>
      </c>
    </row>
    <row r="65" spans="1:4" ht="15">
      <c r="A65" s="67"/>
      <c r="B65" s="67"/>
      <c r="C65" s="73" t="s">
        <v>14</v>
      </c>
      <c r="D65" s="90">
        <f>D11+D36+D43+D46+D57+D60</f>
        <v>11406000</v>
      </c>
    </row>
    <row r="66" spans="1:4" ht="15">
      <c r="A66" s="44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4"/>
  <sheetViews>
    <sheetView zoomScalePageLayoutView="0" workbookViewId="0" topLeftCell="A55">
      <selection activeCell="D62" sqref="D62"/>
    </sheetView>
  </sheetViews>
  <sheetFormatPr defaultColWidth="9.00390625" defaultRowHeight="12.75"/>
  <cols>
    <col min="1" max="1" width="6.00390625" style="0" customWidth="1"/>
    <col min="2" max="2" width="8.625" style="0" customWidth="1"/>
    <col min="3" max="3" width="49.125" style="0" customWidth="1"/>
    <col min="4" max="4" width="22.125" style="0" customWidth="1"/>
  </cols>
  <sheetData>
    <row r="1" ht="12.75">
      <c r="D1" s="11" t="s">
        <v>32</v>
      </c>
    </row>
    <row r="2" ht="12.75">
      <c r="D2" s="11" t="s">
        <v>123</v>
      </c>
    </row>
    <row r="3" ht="12.75">
      <c r="D3" s="11" t="s">
        <v>82</v>
      </c>
    </row>
    <row r="4" ht="12.75">
      <c r="D4" s="11" t="s">
        <v>116</v>
      </c>
    </row>
    <row r="7" spans="1:4" ht="15.75">
      <c r="A7" s="159" t="s">
        <v>122</v>
      </c>
      <c r="B7" s="159"/>
      <c r="C7" s="159"/>
      <c r="D7" s="159"/>
    </row>
    <row r="8" spans="1:4" ht="15">
      <c r="A8" s="165"/>
      <c r="B8" s="165"/>
      <c r="C8" s="165"/>
      <c r="D8" s="165"/>
    </row>
    <row r="10" spans="1:4" ht="25.5">
      <c r="A10" s="59" t="s">
        <v>10</v>
      </c>
      <c r="B10" s="48" t="s">
        <v>34</v>
      </c>
      <c r="C10" s="40" t="s">
        <v>46</v>
      </c>
      <c r="D10" s="40" t="s">
        <v>118</v>
      </c>
    </row>
    <row r="11" spans="1:4" ht="15">
      <c r="A11" s="60">
        <v>600</v>
      </c>
      <c r="B11" s="66"/>
      <c r="C11" s="66" t="s">
        <v>74</v>
      </c>
      <c r="D11" s="90">
        <f>(D12)</f>
        <v>510000</v>
      </c>
    </row>
    <row r="12" spans="1:4" ht="12.75">
      <c r="A12" s="61"/>
      <c r="B12" s="40">
        <v>60014</v>
      </c>
      <c r="C12" s="48" t="s">
        <v>36</v>
      </c>
      <c r="D12" s="91">
        <f>SUM(D13:D14)</f>
        <v>510000</v>
      </c>
    </row>
    <row r="13" spans="1:4" s="121" customFormat="1" ht="12.75">
      <c r="A13" s="132"/>
      <c r="B13" s="133"/>
      <c r="C13" s="134" t="s">
        <v>50</v>
      </c>
      <c r="D13" s="113">
        <v>240000</v>
      </c>
    </row>
    <row r="14" spans="1:4" s="121" customFormat="1" ht="12.75">
      <c r="A14" s="132"/>
      <c r="B14" s="133"/>
      <c r="C14" s="154" t="s">
        <v>54</v>
      </c>
      <c r="D14" s="113">
        <v>270000</v>
      </c>
    </row>
    <row r="15" spans="1:4" ht="15">
      <c r="A15" s="62">
        <v>750</v>
      </c>
      <c r="B15" s="67"/>
      <c r="C15" s="68" t="s">
        <v>47</v>
      </c>
      <c r="D15" s="90">
        <f>D16</f>
        <v>102942</v>
      </c>
    </row>
    <row r="16" spans="1:4" ht="12.75">
      <c r="A16" s="63"/>
      <c r="B16" s="69">
        <v>75020</v>
      </c>
      <c r="C16" s="24" t="s">
        <v>40</v>
      </c>
      <c r="D16" s="91">
        <f>SUM(D17:D24)</f>
        <v>102942</v>
      </c>
    </row>
    <row r="17" spans="1:4" ht="13.5" customHeight="1">
      <c r="A17" s="63"/>
      <c r="B17" s="70"/>
      <c r="C17" s="71" t="s">
        <v>48</v>
      </c>
      <c r="D17" s="37">
        <v>9804</v>
      </c>
    </row>
    <row r="18" spans="1:4" ht="13.5" customHeight="1">
      <c r="A18" s="63"/>
      <c r="B18" s="70"/>
      <c r="C18" s="71" t="s">
        <v>49</v>
      </c>
      <c r="D18" s="37">
        <v>9804</v>
      </c>
    </row>
    <row r="19" spans="1:4" ht="13.5" customHeight="1">
      <c r="A19" s="63"/>
      <c r="B19" s="70"/>
      <c r="C19" s="71" t="s">
        <v>50</v>
      </c>
      <c r="D19" s="37">
        <v>9804</v>
      </c>
    </row>
    <row r="20" spans="1:4" ht="13.5" customHeight="1">
      <c r="A20" s="63"/>
      <c r="B20" s="70"/>
      <c r="C20" s="71" t="s">
        <v>51</v>
      </c>
      <c r="D20" s="37">
        <v>9804</v>
      </c>
    </row>
    <row r="21" spans="1:4" ht="13.5" customHeight="1">
      <c r="A21" s="63"/>
      <c r="B21" s="70"/>
      <c r="C21" s="71" t="s">
        <v>52</v>
      </c>
      <c r="D21" s="37">
        <v>9804</v>
      </c>
    </row>
    <row r="22" spans="1:4" ht="13.5" customHeight="1">
      <c r="A22" s="63"/>
      <c r="B22" s="70"/>
      <c r="C22" s="71" t="s">
        <v>53</v>
      </c>
      <c r="D22" s="37">
        <v>14706</v>
      </c>
    </row>
    <row r="23" spans="1:4" ht="13.5" customHeight="1">
      <c r="A23" s="63"/>
      <c r="B23" s="70"/>
      <c r="C23" s="71" t="s">
        <v>54</v>
      </c>
      <c r="D23" s="37">
        <v>29412</v>
      </c>
    </row>
    <row r="24" spans="1:4" ht="13.5" customHeight="1">
      <c r="A24" s="63"/>
      <c r="B24" s="70"/>
      <c r="C24" s="71" t="s">
        <v>55</v>
      </c>
      <c r="D24" s="37">
        <v>9804</v>
      </c>
    </row>
    <row r="25" spans="1:4" ht="15">
      <c r="A25" s="64">
        <v>801</v>
      </c>
      <c r="B25" s="72"/>
      <c r="C25" s="68" t="s">
        <v>43</v>
      </c>
      <c r="D25" s="90">
        <f>D26+D37</f>
        <v>1318762</v>
      </c>
    </row>
    <row r="26" spans="1:4" ht="12.75">
      <c r="A26" s="63"/>
      <c r="B26" s="55">
        <v>80120</v>
      </c>
      <c r="C26" s="24" t="s">
        <v>56</v>
      </c>
      <c r="D26" s="91">
        <f>SUM(D27:D36)</f>
        <v>975825</v>
      </c>
    </row>
    <row r="27" spans="1:4" ht="25.5">
      <c r="A27" s="63"/>
      <c r="B27" s="70"/>
      <c r="C27" s="71" t="s">
        <v>72</v>
      </c>
      <c r="D27" s="37">
        <v>138504</v>
      </c>
    </row>
    <row r="28" spans="1:4" ht="25.5">
      <c r="A28" s="63"/>
      <c r="B28" s="70"/>
      <c r="C28" s="71" t="s">
        <v>84</v>
      </c>
      <c r="D28" s="37">
        <v>293797</v>
      </c>
    </row>
    <row r="29" spans="1:4" ht="12.75">
      <c r="A29" s="63"/>
      <c r="B29" s="70"/>
      <c r="C29" s="71" t="s">
        <v>85</v>
      </c>
      <c r="D29" s="37">
        <v>80794</v>
      </c>
    </row>
    <row r="30" spans="1:4" ht="25.5">
      <c r="A30" s="63"/>
      <c r="B30" s="70"/>
      <c r="C30" s="71" t="s">
        <v>86</v>
      </c>
      <c r="D30" s="37">
        <v>51414</v>
      </c>
    </row>
    <row r="31" spans="1:4" ht="25.5">
      <c r="A31" s="63"/>
      <c r="B31" s="70"/>
      <c r="C31" s="71" t="s">
        <v>87</v>
      </c>
      <c r="D31" s="37">
        <v>58759</v>
      </c>
    </row>
    <row r="32" spans="1:4" ht="25.5">
      <c r="A32" s="63"/>
      <c r="B32" s="70"/>
      <c r="C32" s="71" t="s">
        <v>69</v>
      </c>
      <c r="D32" s="37">
        <v>36725</v>
      </c>
    </row>
    <row r="33" spans="1:4" ht="25.5">
      <c r="A33" s="63"/>
      <c r="B33" s="70"/>
      <c r="C33" s="71" t="s">
        <v>88</v>
      </c>
      <c r="D33" s="37">
        <v>88139</v>
      </c>
    </row>
    <row r="34" spans="1:4" ht="25.5">
      <c r="A34" s="63"/>
      <c r="B34" s="70"/>
      <c r="C34" s="71" t="s">
        <v>78</v>
      </c>
      <c r="D34" s="37">
        <v>36725</v>
      </c>
    </row>
    <row r="35" spans="1:4" ht="12.75">
      <c r="A35" s="63"/>
      <c r="B35" s="70"/>
      <c r="C35" s="71" t="s">
        <v>89</v>
      </c>
      <c r="D35" s="37">
        <v>117519</v>
      </c>
    </row>
    <row r="36" spans="1:4" ht="25.5">
      <c r="A36" s="63"/>
      <c r="B36" s="70"/>
      <c r="C36" s="71" t="s">
        <v>90</v>
      </c>
      <c r="D36" s="37">
        <v>73449</v>
      </c>
    </row>
    <row r="37" spans="1:4" ht="12.75">
      <c r="A37" s="63"/>
      <c r="B37" s="55">
        <v>80130</v>
      </c>
      <c r="C37" s="24" t="s">
        <v>44</v>
      </c>
      <c r="D37" s="91">
        <f>SUM(D38:D41)</f>
        <v>342937</v>
      </c>
    </row>
    <row r="38" spans="1:4" ht="25.5">
      <c r="A38" s="65"/>
      <c r="B38" s="56"/>
      <c r="C38" s="71" t="s">
        <v>79</v>
      </c>
      <c r="D38" s="37">
        <v>192367</v>
      </c>
    </row>
    <row r="39" spans="1:4" ht="25.5">
      <c r="A39" s="65"/>
      <c r="B39" s="56"/>
      <c r="C39" s="71" t="s">
        <v>104</v>
      </c>
      <c r="D39" s="37">
        <v>41825</v>
      </c>
    </row>
    <row r="40" spans="1:4" ht="25.5">
      <c r="A40" s="63"/>
      <c r="B40" s="70"/>
      <c r="C40" s="71" t="s">
        <v>105</v>
      </c>
      <c r="D40" s="37">
        <v>58555</v>
      </c>
    </row>
    <row r="41" spans="1:4" ht="25.5">
      <c r="A41" s="70"/>
      <c r="B41" s="70"/>
      <c r="C41" s="71" t="s">
        <v>106</v>
      </c>
      <c r="D41" s="37">
        <v>50190</v>
      </c>
    </row>
    <row r="42" spans="1:4" ht="15">
      <c r="A42" s="64">
        <v>852</v>
      </c>
      <c r="B42" s="72"/>
      <c r="C42" s="68" t="s">
        <v>45</v>
      </c>
      <c r="D42" s="90">
        <f>D43+D47+D45</f>
        <v>1220052</v>
      </c>
    </row>
    <row r="43" spans="1:4" ht="12.75">
      <c r="A43" s="63"/>
      <c r="B43" s="55">
        <v>85201</v>
      </c>
      <c r="C43" s="24" t="s">
        <v>57</v>
      </c>
      <c r="D43" s="91">
        <f>SUM(D44:D44)</f>
        <v>602000</v>
      </c>
    </row>
    <row r="44" spans="1:4" ht="76.5">
      <c r="A44" s="63"/>
      <c r="B44" s="70"/>
      <c r="C44" s="71" t="s">
        <v>75</v>
      </c>
      <c r="D44" s="37">
        <v>602000</v>
      </c>
    </row>
    <row r="45" spans="1:4" s="119" customFormat="1" ht="12.75">
      <c r="A45" s="136"/>
      <c r="B45" s="115">
        <v>85203</v>
      </c>
      <c r="C45" s="124" t="s">
        <v>58</v>
      </c>
      <c r="D45" s="118">
        <f>D46</f>
        <v>317160</v>
      </c>
    </row>
    <row r="46" spans="1:4" ht="25.5">
      <c r="A46" s="63"/>
      <c r="B46" s="70"/>
      <c r="C46" s="71" t="s">
        <v>111</v>
      </c>
      <c r="D46" s="37">
        <v>317160</v>
      </c>
    </row>
    <row r="47" spans="1:4" ht="12.75">
      <c r="A47" s="65"/>
      <c r="B47" s="55">
        <v>85204</v>
      </c>
      <c r="C47" s="24" t="s">
        <v>59</v>
      </c>
      <c r="D47" s="91">
        <f>SUM(D48:D48)</f>
        <v>300892</v>
      </c>
    </row>
    <row r="48" spans="1:4" ht="51">
      <c r="A48" s="65"/>
      <c r="B48" s="56"/>
      <c r="C48" s="71" t="s">
        <v>71</v>
      </c>
      <c r="D48" s="37">
        <v>300892</v>
      </c>
    </row>
    <row r="49" spans="1:4" s="129" customFormat="1" ht="30">
      <c r="A49" s="125">
        <v>853</v>
      </c>
      <c r="B49" s="126"/>
      <c r="C49" s="127" t="s">
        <v>103</v>
      </c>
      <c r="D49" s="128">
        <f>D50</f>
        <v>172000</v>
      </c>
    </row>
    <row r="50" spans="1:4" s="119" customFormat="1" ht="25.5">
      <c r="A50" s="123"/>
      <c r="B50" s="116">
        <v>85311</v>
      </c>
      <c r="C50" s="124" t="s">
        <v>110</v>
      </c>
      <c r="D50" s="118">
        <f>D51</f>
        <v>172000</v>
      </c>
    </row>
    <row r="51" spans="1:4" ht="51">
      <c r="A51" s="65"/>
      <c r="B51" s="56"/>
      <c r="C51" s="71" t="s">
        <v>109</v>
      </c>
      <c r="D51" s="37">
        <v>172000</v>
      </c>
    </row>
    <row r="52" spans="1:4" s="129" customFormat="1" ht="15">
      <c r="A52" s="125">
        <v>854</v>
      </c>
      <c r="B52" s="126"/>
      <c r="C52" s="127" t="s">
        <v>101</v>
      </c>
      <c r="D52" s="128">
        <f>D53+D55</f>
        <v>468319</v>
      </c>
    </row>
    <row r="53" spans="1:4" s="119" customFormat="1" ht="12.75">
      <c r="A53" s="123"/>
      <c r="B53" s="116">
        <v>85407</v>
      </c>
      <c r="C53" s="124" t="s">
        <v>102</v>
      </c>
      <c r="D53" s="118">
        <f>D54</f>
        <v>322586</v>
      </c>
    </row>
    <row r="54" spans="1:4" s="121" customFormat="1" ht="12.75">
      <c r="A54" s="130"/>
      <c r="B54" s="112"/>
      <c r="C54" s="131" t="s">
        <v>108</v>
      </c>
      <c r="D54" s="113">
        <v>322586</v>
      </c>
    </row>
    <row r="55" spans="1:4" s="119" customFormat="1" ht="12.75">
      <c r="A55" s="123"/>
      <c r="B55" s="116">
        <v>85410</v>
      </c>
      <c r="C55" s="124" t="s">
        <v>127</v>
      </c>
      <c r="D55" s="118">
        <f>D56</f>
        <v>145733</v>
      </c>
    </row>
    <row r="56" spans="1:4" s="121" customFormat="1" ht="25.5">
      <c r="A56" s="130"/>
      <c r="B56" s="112"/>
      <c r="C56" s="18" t="s">
        <v>128</v>
      </c>
      <c r="D56" s="113">
        <v>145733</v>
      </c>
    </row>
    <row r="57" spans="1:4" ht="15">
      <c r="A57" s="64">
        <v>921</v>
      </c>
      <c r="B57" s="72"/>
      <c r="C57" s="68" t="s">
        <v>60</v>
      </c>
      <c r="D57" s="90">
        <f>SUM(D58)</f>
        <v>75000</v>
      </c>
    </row>
    <row r="58" spans="1:4" ht="12.75">
      <c r="A58" s="63"/>
      <c r="B58" s="55">
        <v>92116</v>
      </c>
      <c r="C58" s="24" t="s">
        <v>61</v>
      </c>
      <c r="D58" s="91">
        <f>SUM(D59)</f>
        <v>75000</v>
      </c>
    </row>
    <row r="59" spans="1:4" ht="12.75">
      <c r="A59" s="63"/>
      <c r="B59" s="56"/>
      <c r="C59" s="71" t="s">
        <v>54</v>
      </c>
      <c r="D59" s="37">
        <v>75000</v>
      </c>
    </row>
    <row r="60" spans="1:4" ht="15" customHeight="1">
      <c r="A60" s="64">
        <v>926</v>
      </c>
      <c r="B60" s="72"/>
      <c r="C60" s="68" t="s">
        <v>62</v>
      </c>
      <c r="D60" s="90">
        <f>SUM(D61)</f>
        <v>23500</v>
      </c>
    </row>
    <row r="61" spans="1:4" ht="25.5">
      <c r="A61" s="63"/>
      <c r="B61" s="55">
        <v>92605</v>
      </c>
      <c r="C61" s="24" t="s">
        <v>73</v>
      </c>
      <c r="D61" s="91">
        <f>SUM(D62+D63)</f>
        <v>23500</v>
      </c>
    </row>
    <row r="62" spans="1:4" ht="25.5">
      <c r="A62" s="63"/>
      <c r="B62" s="70"/>
      <c r="C62" s="71" t="s">
        <v>107</v>
      </c>
      <c r="D62" s="37">
        <v>20000</v>
      </c>
    </row>
    <row r="63" spans="1:4" ht="25.5">
      <c r="A63" s="70"/>
      <c r="B63" s="70"/>
      <c r="C63" s="71" t="s">
        <v>126</v>
      </c>
      <c r="D63" s="37">
        <v>3500</v>
      </c>
    </row>
    <row r="64" spans="1:4" ht="15">
      <c r="A64" s="70"/>
      <c r="B64" s="70"/>
      <c r="C64" s="73" t="s">
        <v>14</v>
      </c>
      <c r="D64" s="90">
        <f>D15+D25+D42+D57+D60+D11+D52+D49</f>
        <v>3890575</v>
      </c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4">
      <selection activeCell="E26" sqref="E26"/>
    </sheetView>
  </sheetViews>
  <sheetFormatPr defaultColWidth="9.00390625" defaultRowHeight="12.75"/>
  <cols>
    <col min="1" max="1" width="7.875" style="0" customWidth="1"/>
    <col min="2" max="2" width="9.75390625" style="0" customWidth="1"/>
    <col min="3" max="3" width="7.75390625" style="0" customWidth="1"/>
    <col min="4" max="4" width="39.00390625" style="0" customWidth="1"/>
    <col min="5" max="5" width="24.625" style="0" customWidth="1"/>
  </cols>
  <sheetData>
    <row r="1" ht="12.75">
      <c r="E1" s="11" t="s">
        <v>92</v>
      </c>
    </row>
    <row r="2" ht="12.75">
      <c r="E2" s="11" t="s">
        <v>119</v>
      </c>
    </row>
    <row r="3" ht="12.75">
      <c r="E3" s="11" t="s">
        <v>82</v>
      </c>
    </row>
    <row r="4" ht="12.75">
      <c r="E4" s="11" t="s">
        <v>116</v>
      </c>
    </row>
    <row r="7" spans="1:5" ht="15.75">
      <c r="A7" s="159" t="s">
        <v>83</v>
      </c>
      <c r="B7" s="159"/>
      <c r="C7" s="159"/>
      <c r="D7" s="159"/>
      <c r="E7" s="159"/>
    </row>
    <row r="8" spans="1:5" ht="15.75">
      <c r="A8" s="159" t="s">
        <v>124</v>
      </c>
      <c r="B8" s="159"/>
      <c r="C8" s="159"/>
      <c r="D8" s="159"/>
      <c r="E8" s="159"/>
    </row>
    <row r="9" spans="1:5" ht="15.75">
      <c r="A9" s="159" t="s">
        <v>63</v>
      </c>
      <c r="B9" s="159"/>
      <c r="C9" s="159"/>
      <c r="D9" s="159"/>
      <c r="E9" s="159"/>
    </row>
    <row r="10" spans="1:5" ht="12.75">
      <c r="A10" s="166"/>
      <c r="B10" s="166"/>
      <c r="C10" s="166"/>
      <c r="D10" s="166"/>
      <c r="E10" s="166"/>
    </row>
    <row r="11" spans="1:5" ht="12.75">
      <c r="A11" s="49"/>
      <c r="B11" s="9"/>
      <c r="C11" s="9"/>
      <c r="D11" s="9"/>
      <c r="E11" s="9"/>
    </row>
    <row r="12" spans="1:10" ht="12.75">
      <c r="A12" s="42" t="s">
        <v>8</v>
      </c>
      <c r="B12" s="9"/>
      <c r="C12" s="9"/>
      <c r="D12" s="9"/>
      <c r="E12" s="42" t="s">
        <v>30</v>
      </c>
      <c r="J12" s="41" t="s">
        <v>30</v>
      </c>
    </row>
    <row r="13" spans="1:5" ht="24.75" customHeight="1">
      <c r="A13" s="167" t="s">
        <v>10</v>
      </c>
      <c r="B13" s="167" t="s">
        <v>34</v>
      </c>
      <c r="C13" s="167" t="s">
        <v>0</v>
      </c>
      <c r="D13" s="167" t="s">
        <v>64</v>
      </c>
      <c r="E13" s="167" t="s">
        <v>118</v>
      </c>
    </row>
    <row r="14" spans="1:5" ht="12.75">
      <c r="A14" s="168"/>
      <c r="B14" s="168"/>
      <c r="C14" s="168"/>
      <c r="D14" s="168"/>
      <c r="E14" s="168"/>
    </row>
    <row r="15" spans="1:5" ht="12.75">
      <c r="A15" s="47">
        <v>1</v>
      </c>
      <c r="B15" s="43">
        <v>2</v>
      </c>
      <c r="C15" s="43">
        <v>3</v>
      </c>
      <c r="D15" s="43">
        <v>4</v>
      </c>
      <c r="E15" s="46">
        <v>5</v>
      </c>
    </row>
    <row r="16" spans="1:5" ht="15" customHeight="1">
      <c r="A16" s="47">
        <v>700</v>
      </c>
      <c r="B16" s="43"/>
      <c r="C16" s="43"/>
      <c r="D16" s="50" t="s">
        <v>65</v>
      </c>
      <c r="E16" s="87">
        <f>SUM(E17)</f>
        <v>2267000</v>
      </c>
    </row>
    <row r="17" spans="1:5" ht="25.5">
      <c r="A17" s="47"/>
      <c r="B17" s="43">
        <v>70005</v>
      </c>
      <c r="C17" s="43"/>
      <c r="D17" s="50" t="s">
        <v>66</v>
      </c>
      <c r="E17" s="87">
        <f>SUM(E18)</f>
        <v>2267000</v>
      </c>
    </row>
    <row r="18" spans="1:5" ht="25.5" customHeight="1">
      <c r="A18" s="47"/>
      <c r="B18" s="43"/>
      <c r="C18" s="45">
        <v>2350</v>
      </c>
      <c r="D18" s="51" t="s">
        <v>96</v>
      </c>
      <c r="E18" s="88">
        <v>2267000</v>
      </c>
    </row>
    <row r="19" spans="1:5" ht="15" customHeight="1">
      <c r="A19" s="47">
        <v>710</v>
      </c>
      <c r="B19" s="43"/>
      <c r="C19" s="43"/>
      <c r="D19" s="50" t="s">
        <v>37</v>
      </c>
      <c r="E19" s="87">
        <f>SUM(E20)</f>
        <v>6000</v>
      </c>
    </row>
    <row r="20" spans="1:5" ht="15" customHeight="1">
      <c r="A20" s="47"/>
      <c r="B20" s="43">
        <v>71015</v>
      </c>
      <c r="C20" s="43"/>
      <c r="D20" s="50" t="s">
        <v>38</v>
      </c>
      <c r="E20" s="87">
        <f>SUM(E21)</f>
        <v>6000</v>
      </c>
    </row>
    <row r="21" spans="1:5" ht="25.5" customHeight="1">
      <c r="A21" s="47"/>
      <c r="B21" s="43"/>
      <c r="C21" s="45">
        <v>2350</v>
      </c>
      <c r="D21" s="51" t="s">
        <v>96</v>
      </c>
      <c r="E21" s="88">
        <v>6000</v>
      </c>
    </row>
    <row r="22" spans="1:5" ht="25.5">
      <c r="A22" s="47">
        <v>754</v>
      </c>
      <c r="B22" s="43"/>
      <c r="C22" s="43"/>
      <c r="D22" s="50" t="s">
        <v>41</v>
      </c>
      <c r="E22" s="87">
        <f>SUM(E23)</f>
        <v>5000</v>
      </c>
    </row>
    <row r="23" spans="1:5" ht="15" customHeight="1">
      <c r="A23" s="47"/>
      <c r="B23" s="43">
        <v>75411</v>
      </c>
      <c r="C23" s="43"/>
      <c r="D23" s="50" t="s">
        <v>67</v>
      </c>
      <c r="E23" s="87">
        <f>SUM(E24)</f>
        <v>5000</v>
      </c>
    </row>
    <row r="24" spans="1:5" ht="25.5" customHeight="1">
      <c r="A24" s="55"/>
      <c r="B24" s="55"/>
      <c r="C24" s="56">
        <v>2350</v>
      </c>
      <c r="D24" s="51" t="s">
        <v>96</v>
      </c>
      <c r="E24" s="89">
        <v>5000</v>
      </c>
    </row>
    <row r="25" spans="1:5" ht="15" customHeight="1">
      <c r="A25" s="169" t="s">
        <v>14</v>
      </c>
      <c r="B25" s="170"/>
      <c r="C25" s="170"/>
      <c r="D25" s="171"/>
      <c r="E25" s="87">
        <f>SUM(E22+E19+E16)</f>
        <v>2278000</v>
      </c>
    </row>
    <row r="26" spans="1:5" ht="12.75">
      <c r="A26" s="52"/>
      <c r="B26" s="9"/>
      <c r="C26" s="9"/>
      <c r="D26" s="9"/>
      <c r="E26" s="9"/>
    </row>
    <row r="27" spans="1:5" ht="12.75">
      <c r="A27" s="52"/>
      <c r="B27" s="9"/>
      <c r="C27" s="9"/>
      <c r="D27" s="9"/>
      <c r="E27" s="9"/>
    </row>
    <row r="28" spans="1:5" ht="12.75">
      <c r="A28" s="52"/>
      <c r="B28" s="9"/>
      <c r="C28" s="9"/>
      <c r="D28" s="9"/>
      <c r="E28" s="9"/>
    </row>
    <row r="29" spans="1:5" ht="12.75">
      <c r="A29" s="52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/>
    </row>
    <row r="32" spans="1:5" ht="12.75">
      <c r="A32" s="9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</sheetData>
  <sheetProtection/>
  <mergeCells count="10">
    <mergeCell ref="A7:E7"/>
    <mergeCell ref="A8:E8"/>
    <mergeCell ref="A9:E9"/>
    <mergeCell ref="A10:E10"/>
    <mergeCell ref="E13:E14"/>
    <mergeCell ref="A25:D25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3">
      <selection activeCell="E32" sqref="E32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5.375" style="0" customWidth="1"/>
    <col min="4" max="4" width="38.875" style="0" customWidth="1"/>
    <col min="5" max="5" width="15.125" style="0" customWidth="1"/>
    <col min="6" max="6" width="12.625" style="0" customWidth="1"/>
    <col min="7" max="7" width="9.25390625" style="0" bestFit="1" customWidth="1"/>
  </cols>
  <sheetData>
    <row r="1" ht="12.75">
      <c r="F1" s="11" t="s">
        <v>93</v>
      </c>
    </row>
    <row r="2" ht="12.75">
      <c r="F2" s="11" t="s">
        <v>123</v>
      </c>
    </row>
    <row r="3" ht="12.75">
      <c r="F3" s="11" t="s">
        <v>82</v>
      </c>
    </row>
    <row r="4" ht="12.75">
      <c r="F4" s="11" t="s">
        <v>116</v>
      </c>
    </row>
    <row r="5" ht="12.75">
      <c r="F5" s="11"/>
    </row>
    <row r="7" spans="1:8" ht="15.75">
      <c r="A7" s="157" t="s">
        <v>120</v>
      </c>
      <c r="B7" s="172"/>
      <c r="C7" s="172"/>
      <c r="D7" s="172"/>
      <c r="E7" s="172"/>
      <c r="F7" s="172"/>
      <c r="G7" s="172"/>
      <c r="H7" s="172"/>
    </row>
    <row r="8" spans="1:8" ht="16.5" customHeight="1">
      <c r="A8" s="158" t="s">
        <v>22</v>
      </c>
      <c r="B8" s="158"/>
      <c r="C8" s="158"/>
      <c r="D8" s="158"/>
      <c r="E8" s="158"/>
      <c r="F8" s="158"/>
      <c r="G8" s="158"/>
      <c r="H8" s="158"/>
    </row>
    <row r="9" spans="1:8" ht="15.75">
      <c r="A9" s="159" t="s">
        <v>125</v>
      </c>
      <c r="B9" s="159"/>
      <c r="C9" s="159"/>
      <c r="D9" s="159"/>
      <c r="E9" s="159"/>
      <c r="F9" s="159"/>
      <c r="G9" s="159"/>
      <c r="H9" s="159"/>
    </row>
    <row r="10" spans="1:7" ht="15.75">
      <c r="A10" s="38"/>
      <c r="B10" s="12"/>
      <c r="C10" s="12"/>
      <c r="D10" s="12"/>
      <c r="E10" s="12"/>
      <c r="F10" s="12"/>
      <c r="G10" s="38"/>
    </row>
    <row r="11" spans="1:5" ht="15">
      <c r="A11" s="155" t="s">
        <v>9</v>
      </c>
      <c r="B11" s="156"/>
      <c r="C11" s="156"/>
      <c r="D11" s="156"/>
      <c r="E11" s="12"/>
    </row>
    <row r="12" ht="12.75">
      <c r="G12" s="33" t="s">
        <v>30</v>
      </c>
    </row>
    <row r="13" spans="1:7" ht="44.25" customHeight="1">
      <c r="A13" s="25" t="s">
        <v>10</v>
      </c>
      <c r="B13" s="26" t="s">
        <v>11</v>
      </c>
      <c r="C13" s="26" t="s">
        <v>0</v>
      </c>
      <c r="D13" s="26" t="s">
        <v>1</v>
      </c>
      <c r="E13" s="82" t="s">
        <v>166</v>
      </c>
      <c r="F13" s="27" t="s">
        <v>118</v>
      </c>
      <c r="G13" s="28" t="s">
        <v>29</v>
      </c>
    </row>
    <row r="14" spans="1:7" ht="15" customHeight="1">
      <c r="A14" s="14">
        <v>900</v>
      </c>
      <c r="B14" s="14">
        <v>90011</v>
      </c>
      <c r="C14" s="20" t="s">
        <v>28</v>
      </c>
      <c r="D14" s="21" t="s">
        <v>16</v>
      </c>
      <c r="E14" s="109">
        <v>345000</v>
      </c>
      <c r="F14" s="31">
        <v>300000</v>
      </c>
      <c r="G14" s="146">
        <v>87</v>
      </c>
    </row>
    <row r="15" spans="3:7" ht="15" customHeight="1">
      <c r="C15" s="22"/>
      <c r="D15" s="13" t="s">
        <v>14</v>
      </c>
      <c r="E15" s="30">
        <f>SUM(E14)</f>
        <v>345000</v>
      </c>
      <c r="F15" s="30">
        <f>SUM(F14:F14)</f>
        <v>300000</v>
      </c>
      <c r="G15" s="147">
        <v>87</v>
      </c>
    </row>
    <row r="16" spans="3:7" ht="33" customHeight="1">
      <c r="C16" s="22"/>
      <c r="D16" s="54" t="s">
        <v>81</v>
      </c>
      <c r="E16" s="89">
        <v>449389</v>
      </c>
      <c r="F16" s="31">
        <v>0</v>
      </c>
      <c r="G16" s="148">
        <v>0</v>
      </c>
    </row>
    <row r="17" spans="3:7" ht="15" customHeight="1">
      <c r="C17" s="22"/>
      <c r="D17" s="13" t="s">
        <v>15</v>
      </c>
      <c r="E17" s="30">
        <f>SUM(E15:E16)</f>
        <v>794389</v>
      </c>
      <c r="F17" s="30">
        <f>SUM(F15:F16)</f>
        <v>300000</v>
      </c>
      <c r="G17" s="147">
        <v>37.8</v>
      </c>
    </row>
    <row r="18" spans="3:7" ht="12.75">
      <c r="C18" s="23"/>
      <c r="G18" s="94"/>
    </row>
    <row r="19" ht="12.75">
      <c r="G19" s="7"/>
    </row>
    <row r="20" spans="1:5" ht="15">
      <c r="A20" s="155" t="s">
        <v>77</v>
      </c>
      <c r="B20" s="156"/>
      <c r="C20" s="156"/>
      <c r="D20" s="156"/>
      <c r="E20" s="12"/>
    </row>
    <row r="22" spans="1:7" ht="43.5" customHeight="1">
      <c r="A22" s="25" t="s">
        <v>10</v>
      </c>
      <c r="B22" s="25" t="s">
        <v>11</v>
      </c>
      <c r="C22" s="26" t="s">
        <v>0</v>
      </c>
      <c r="D22" s="26" t="s">
        <v>1</v>
      </c>
      <c r="E22" s="82" t="s">
        <v>166</v>
      </c>
      <c r="F22" s="27" t="s">
        <v>118</v>
      </c>
      <c r="G22" s="28" t="s">
        <v>29</v>
      </c>
    </row>
    <row r="23" spans="1:7" ht="15" customHeight="1">
      <c r="A23" s="25">
        <v>900</v>
      </c>
      <c r="B23" s="25">
        <v>90011</v>
      </c>
      <c r="C23" s="17">
        <v>4210</v>
      </c>
      <c r="D23" s="15" t="s">
        <v>17</v>
      </c>
      <c r="E23" s="106">
        <v>1500</v>
      </c>
      <c r="F23" s="29">
        <v>5000</v>
      </c>
      <c r="G23" s="135">
        <v>333.4</v>
      </c>
    </row>
    <row r="24" spans="1:7" ht="13.5" customHeight="1">
      <c r="A24" s="15"/>
      <c r="B24" s="15"/>
      <c r="C24" s="17">
        <v>4300</v>
      </c>
      <c r="D24" s="15" t="s">
        <v>20</v>
      </c>
      <c r="E24" s="106">
        <v>37500</v>
      </c>
      <c r="F24" s="29">
        <v>5000</v>
      </c>
      <c r="G24" s="110">
        <v>13.4</v>
      </c>
    </row>
    <row r="25" spans="1:7" ht="12.75">
      <c r="A25" s="15"/>
      <c r="B25" s="15"/>
      <c r="C25" s="17">
        <v>6110</v>
      </c>
      <c r="D25" s="18" t="s">
        <v>23</v>
      </c>
      <c r="E25" s="107">
        <v>709889</v>
      </c>
      <c r="F25" s="29">
        <v>290000</v>
      </c>
      <c r="G25" s="110">
        <v>40.9</v>
      </c>
    </row>
    <row r="26" spans="1:7" ht="25.5">
      <c r="A26" s="15"/>
      <c r="B26" s="15"/>
      <c r="C26" s="17">
        <v>6120</v>
      </c>
      <c r="D26" s="18" t="s">
        <v>31</v>
      </c>
      <c r="E26" s="108">
        <v>6000</v>
      </c>
      <c r="F26" s="149">
        <v>0</v>
      </c>
      <c r="G26" s="110">
        <v>0</v>
      </c>
    </row>
    <row r="27" spans="4:7" ht="15" customHeight="1">
      <c r="D27" s="13" t="s">
        <v>14</v>
      </c>
      <c r="E27" s="30">
        <f>SUM(E23:E26)</f>
        <v>754889</v>
      </c>
      <c r="F27" s="30">
        <f>SUM(F23:F26)</f>
        <v>300000</v>
      </c>
      <c r="G27" s="111">
        <v>39.7</v>
      </c>
    </row>
    <row r="28" spans="4:7" ht="30" customHeight="1">
      <c r="D28" s="53" t="s">
        <v>80</v>
      </c>
      <c r="E28" s="108">
        <v>39500</v>
      </c>
      <c r="F28" s="31">
        <v>0</v>
      </c>
      <c r="G28" s="110">
        <v>0</v>
      </c>
    </row>
    <row r="29" spans="4:7" ht="15" customHeight="1">
      <c r="D29" s="13" t="s">
        <v>15</v>
      </c>
      <c r="E29" s="30">
        <f>SUM(E27:E28)</f>
        <v>794389</v>
      </c>
      <c r="F29" s="30">
        <f>SUM(F27:F28)</f>
        <v>300000</v>
      </c>
      <c r="G29" s="111">
        <v>37.8</v>
      </c>
    </row>
    <row r="31" ht="12.75">
      <c r="H31" t="s">
        <v>8</v>
      </c>
    </row>
  </sheetData>
  <sheetProtection/>
  <mergeCells count="5">
    <mergeCell ref="A7:H7"/>
    <mergeCell ref="A11:D11"/>
    <mergeCell ref="A20:D20"/>
    <mergeCell ref="A8:H8"/>
    <mergeCell ref="A9:H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a_fijalkowska</cp:lastModifiedBy>
  <cp:lastPrinted>2008-12-02T11:36:16Z</cp:lastPrinted>
  <dcterms:created xsi:type="dcterms:W3CDTF">2004-03-05T09:38:32Z</dcterms:created>
  <dcterms:modified xsi:type="dcterms:W3CDTF">2008-12-17T08:06:54Z</dcterms:modified>
  <cp:category/>
  <cp:version/>
  <cp:contentType/>
  <cp:contentStatus/>
</cp:coreProperties>
</file>